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Financeira\GERÊNCIA\"/>
    </mc:Choice>
  </mc:AlternateContent>
  <bookViews>
    <workbookView xWindow="0" yWindow="0" windowWidth="20490" windowHeight="9045" firstSheet="3" activeTab="3"/>
  </bookViews>
  <sheets>
    <sheet name="SOLICITAÇÃO DANIEL" sheetId="25" r:id="rId1"/>
    <sheet name="MONIQUE SES  (3)" sheetId="23" r:id="rId2"/>
    <sheet name="LIQUIDADOS A PAGAR" sheetId="17" r:id="rId3"/>
    <sheet name="RP 2015, 2016 E 2019" sheetId="27" r:id="rId4"/>
  </sheets>
  <definedNames>
    <definedName name="_xlnm._FilterDatabase" localSheetId="2" hidden="1">'LIQUIDADOS A PAGAR'!$A$2:$J$125</definedName>
    <definedName name="_xlnm._FilterDatabase" localSheetId="1" hidden="1">'MONIQUE SES  (3)'!$A$2:$L$61</definedName>
    <definedName name="_xlnm._FilterDatabase" localSheetId="3" hidden="1">#REF!</definedName>
    <definedName name="_xlnm._FilterDatabase" localSheetId="0" hidden="1">'SOLICITAÇÃO DANIEL'!$A$2:$J$152</definedName>
  </definedNames>
  <calcPr calcId="152511"/>
</workbook>
</file>

<file path=xl/calcChain.xml><?xml version="1.0" encoding="utf-8"?>
<calcChain xmlns="http://schemas.openxmlformats.org/spreadsheetml/2006/main">
  <c r="I10" i="27" l="1"/>
  <c r="I161" i="27" l="1"/>
  <c r="I160" i="27"/>
  <c r="I159" i="27"/>
  <c r="I158" i="27"/>
  <c r="I139" i="27"/>
  <c r="I108" i="27"/>
  <c r="I105" i="27"/>
  <c r="I102" i="27"/>
  <c r="I92" i="27"/>
  <c r="I88" i="27"/>
  <c r="I74" i="27"/>
  <c r="I61" i="27"/>
  <c r="I59" i="27"/>
  <c r="I58" i="27"/>
  <c r="I36" i="27"/>
  <c r="I35" i="27"/>
  <c r="I34" i="27"/>
  <c r="I33" i="27"/>
  <c r="I28" i="27"/>
  <c r="I27" i="27"/>
  <c r="I26" i="27"/>
  <c r="I25" i="27"/>
  <c r="I162" i="27" l="1"/>
  <c r="I16" i="27" l="1"/>
  <c r="F123" i="17" l="1"/>
  <c r="F117" i="17"/>
  <c r="C136" i="17" l="1"/>
  <c r="C137" i="17"/>
  <c r="F3" i="17"/>
  <c r="C131" i="17" l="1"/>
  <c r="C138" i="17"/>
  <c r="C148" i="17"/>
  <c r="C142" i="17" l="1"/>
  <c r="C167" i="25" l="1"/>
  <c r="C158" i="25"/>
  <c r="F96" i="25"/>
  <c r="F88" i="25"/>
  <c r="F87" i="25"/>
  <c r="F80" i="25"/>
  <c r="F51" i="25"/>
  <c r="F43" i="25"/>
  <c r="F22" i="25"/>
  <c r="F10" i="25"/>
  <c r="F47" i="17"/>
  <c r="F152" i="25" l="1"/>
  <c r="D106" i="23" l="1"/>
  <c r="D107" i="23" s="1"/>
  <c r="D101" i="23"/>
  <c r="C101" i="23"/>
  <c r="D100" i="23"/>
  <c r="F96" i="23"/>
  <c r="H95" i="23"/>
  <c r="H94" i="23"/>
  <c r="D93" i="23"/>
  <c r="H93" i="23" s="1"/>
  <c r="H92" i="23"/>
  <c r="H91" i="23"/>
  <c r="H90" i="23"/>
  <c r="H89" i="23"/>
  <c r="H84" i="23"/>
  <c r="C95" i="23" s="1"/>
  <c r="H74" i="23"/>
  <c r="C89" i="23" s="1"/>
  <c r="H57" i="23"/>
  <c r="H51" i="23"/>
  <c r="H50" i="23"/>
  <c r="H45" i="23"/>
  <c r="H37" i="23"/>
  <c r="H29" i="23"/>
  <c r="H26" i="23"/>
  <c r="H9" i="23"/>
  <c r="D96" i="23" l="1"/>
  <c r="H61" i="23"/>
  <c r="H86" i="23" s="1"/>
  <c r="C96" i="23"/>
  <c r="D102" i="23"/>
  <c r="H96" i="23"/>
  <c r="F101" i="23"/>
  <c r="C100" i="23"/>
  <c r="C102" i="23" s="1"/>
  <c r="F100" i="23" l="1"/>
  <c r="F102" i="23" s="1"/>
  <c r="F70" i="17"/>
  <c r="F65" i="17"/>
  <c r="F33" i="17"/>
  <c r="F14" i="17"/>
  <c r="F125" i="17" l="1"/>
</calcChain>
</file>

<file path=xl/comments1.xml><?xml version="1.0" encoding="utf-8"?>
<comments xmlns="http://schemas.openxmlformats.org/spreadsheetml/2006/main">
  <authors>
    <author>Rose Guedes</author>
  </authors>
  <commentList>
    <comment ref="I4" authorId="0" shapeId="0">
      <text>
        <r>
          <rPr>
            <b/>
            <sz val="9"/>
            <color indexed="81"/>
            <rFont val="Segoe UI"/>
            <charset val="1"/>
          </rPr>
          <t>Rose Guedes: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I7" authorId="0" shapeId="0">
      <text>
        <r>
          <rPr>
            <b/>
            <sz val="9"/>
            <color indexed="81"/>
            <rFont val="Segoe UI"/>
            <charset val="1"/>
          </rPr>
          <t>Rose Guedes:</t>
        </r>
        <r>
          <rPr>
            <sz val="9"/>
            <color indexed="81"/>
            <rFont val="Segoe UI"/>
            <charset val="1"/>
          </rPr>
          <t xml:space="preserve">
Aplicada a multa de R$ 380.000,00 através do processo 420/2015. Parte da multa ( 361.320,73)  na NF 14538 Processo 1891/2015 e o restante de R$ 18.679,27 na NF 14760( valor R$ 61.228,63)
</t>
        </r>
      </text>
    </comment>
  </commentList>
</comments>
</file>

<file path=xl/sharedStrings.xml><?xml version="1.0" encoding="utf-8"?>
<sst xmlns="http://schemas.openxmlformats.org/spreadsheetml/2006/main" count="2366" uniqueCount="1007">
  <si>
    <t>Processo</t>
  </si>
  <si>
    <t>Empenho</t>
  </si>
  <si>
    <t>TOTAL</t>
  </si>
  <si>
    <t>Fornecedor/Favorecido</t>
  </si>
  <si>
    <t>Fonte</t>
  </si>
  <si>
    <t>NF/Fatura</t>
  </si>
  <si>
    <t>Valor</t>
  </si>
  <si>
    <t>ANGEL'S SERV. TECNICOS LTDA</t>
  </si>
  <si>
    <t>Data de Emissão/Atesto</t>
  </si>
  <si>
    <t>Vencimento</t>
  </si>
  <si>
    <t>INTERNACIONAL CIENTIFICA LTDA</t>
  </si>
  <si>
    <t>Observação</t>
  </si>
  <si>
    <t>IMPRENSA OFICIAL DO ESTADO DO RIO DE JANEIRO</t>
  </si>
  <si>
    <t>2015NE00067</t>
  </si>
  <si>
    <t>SODEXO PASS DO BRASIL SERVS E COMERCIO S.A</t>
  </si>
  <si>
    <t>P&amp;P TURISMO LTDA-ME</t>
  </si>
  <si>
    <t>2015NE00129</t>
  </si>
  <si>
    <t>2015NE00147</t>
  </si>
  <si>
    <t>GP7 LOGISTICA LTDA</t>
  </si>
  <si>
    <t>2015NE00079</t>
  </si>
  <si>
    <t>2015NE00085</t>
  </si>
  <si>
    <t>CNS NACIONAL DE SERVICOS LIMITADA</t>
  </si>
  <si>
    <t>2015NE00038</t>
  </si>
  <si>
    <t>ACCORD FARMACEUTICA LTDA</t>
  </si>
  <si>
    <t>SINAPSE SERVICOS MEDICOS E REABILITACAO</t>
  </si>
  <si>
    <t>2015NE00087</t>
  </si>
  <si>
    <t>PHILIPS MEDICAL SYSTEMS LTDA</t>
  </si>
  <si>
    <t>2015NE00084</t>
  </si>
  <si>
    <t>2015NE00091</t>
  </si>
  <si>
    <t>Nat. Despesa</t>
  </si>
  <si>
    <t>TOTAL  GERAL MEDICAMENTOS E MATERIAL MED</t>
  </si>
  <si>
    <t>COSTA CAMARGO COM.DE PRODS. HOSPITALARES LTDA</t>
  </si>
  <si>
    <t>GLOBAL INCORPORACAO E ADM DE IMOVEIS LTDA</t>
  </si>
  <si>
    <t>2015NE00194</t>
  </si>
  <si>
    <t>SOFIS INFORMATICA LTDA</t>
  </si>
  <si>
    <t>2015NE00185</t>
  </si>
  <si>
    <t>COMPOSIÇÃO DO SALDO</t>
  </si>
  <si>
    <t>INSS - PESSOA JURIDICA-218830202</t>
  </si>
  <si>
    <t>ISSQN A RECOLHER - 218850201</t>
  </si>
  <si>
    <t>BENEDITINOS BAZAR E PAPELARIA LTDA</t>
  </si>
  <si>
    <t>2015NE00086</t>
  </si>
  <si>
    <t>AMBIENTIS AUDITORIA E RADIOPROTECAO</t>
  </si>
  <si>
    <t>MARTELL-COM.DE PRODUTOS HOSPITALARES LTDA -ME</t>
  </si>
  <si>
    <t>2015NE00080</t>
  </si>
  <si>
    <t>INVESTIPLAN COMPUTADORES E SISTEMAS LTDA</t>
  </si>
  <si>
    <t>2015NE00060</t>
  </si>
  <si>
    <t xml:space="preserve"> AQUISIÇÃO DE MEDICAMENTOS -33903007</t>
  </si>
  <si>
    <t xml:space="preserve"> AQUISIÇÃO DE MAT. MED. HOSPITALAR - 33903006</t>
  </si>
  <si>
    <t>DIAG PRIME COM.E DISTRIB.DE PROD.CIENT. LTDA.</t>
  </si>
  <si>
    <t>2015NE00090</t>
  </si>
  <si>
    <t>2015NE00057</t>
  </si>
  <si>
    <t>DVS</t>
  </si>
  <si>
    <t>CONSIG- FETRANSPOR - 218810197</t>
  </si>
  <si>
    <t>EXFARMA LTDA</t>
  </si>
  <si>
    <t>Vencido</t>
  </si>
  <si>
    <t>IRRF TERCEIROS - PF/PJ-218820402</t>
  </si>
  <si>
    <t>FORNECEDORES E CREDORES -213110101</t>
  </si>
  <si>
    <t>2015NE00072</t>
  </si>
  <si>
    <t>2015NE00559</t>
  </si>
  <si>
    <t>2015NE00677</t>
  </si>
  <si>
    <t>DIÁRIAS</t>
  </si>
  <si>
    <t>2015NE00083</t>
  </si>
  <si>
    <t>VIDE BULA,IMPORT E EXPORT DE PROD.H. MED.LTDA</t>
  </si>
  <si>
    <t>LIGHT SERVICOS DE ELETRICIDADE S/A</t>
  </si>
  <si>
    <t>ALUGUEL</t>
  </si>
  <si>
    <t>GREINER BIO-ONE BRASIL PROD.MED.HOSP.</t>
  </si>
  <si>
    <t>PROMOVENDO COMERCIO E REPRESENT. DE MAT.HOSP.</t>
  </si>
  <si>
    <t>2015NE00557</t>
  </si>
  <si>
    <t>E01/036.97/2015</t>
  </si>
  <si>
    <t>2015NE00036</t>
  </si>
  <si>
    <t>CBS MEDICO CIENTIFICA COM. REPRESENTACAO LTDA</t>
  </si>
  <si>
    <t>FORNECEDORES E CREDORES -DESCENTRALIZADOS</t>
  </si>
  <si>
    <t>TEST FAR COMERCIO DE MATERIAL HOSPITALAR LTDA</t>
  </si>
  <si>
    <t>ONCO PROD.DISTR.DE PROD.HOSP.ONCOLOGICOS S.A</t>
  </si>
  <si>
    <t>2015NE00932</t>
  </si>
  <si>
    <t>2015NE00220</t>
  </si>
  <si>
    <t>E-08/007/1831/2015</t>
  </si>
  <si>
    <t>2015NE00969</t>
  </si>
  <si>
    <t>2015NE01084</t>
  </si>
  <si>
    <t>E-08/007/1891/2015</t>
  </si>
  <si>
    <t>2015NE00080/00081</t>
  </si>
  <si>
    <t>RIO TERUMED COMERCIO DE MAT. CIRURGICO LTDA</t>
  </si>
  <si>
    <t>2015NE00858</t>
  </si>
  <si>
    <t>EPTCA MEDICAL DEVICES LTDA</t>
  </si>
  <si>
    <t>PROEL P.R. ESTEVES EMPREEND.IMOBILIARIOS LTDA</t>
  </si>
  <si>
    <t>2015NE00766</t>
  </si>
  <si>
    <t>COMPANHIA ESTADUAL DE AGUAS E ESGOTOS CEDAE</t>
  </si>
  <si>
    <t>2015NE00061</t>
  </si>
  <si>
    <t>ELI LILLY DO BRASIL LTDA</t>
  </si>
  <si>
    <t>2015NE00910</t>
  </si>
  <si>
    <t>2015NE00558</t>
  </si>
  <si>
    <t>2015NE00857</t>
  </si>
  <si>
    <t>BRAILE BIOMEDICA INDUSTRIA COM. E REPRES.LTDA</t>
  </si>
  <si>
    <t>PARCO PAPELARIA LTDA.</t>
  </si>
  <si>
    <t>MAQUET CARDIOPULMONARY DO BRASIL IND.COM. S.A</t>
  </si>
  <si>
    <t>2015NE01052</t>
  </si>
  <si>
    <t>2015NE00556</t>
  </si>
  <si>
    <t>GP7 LOGISTICA LTDA.</t>
  </si>
  <si>
    <t>2015NE01109</t>
  </si>
  <si>
    <t>2015NE01106</t>
  </si>
  <si>
    <t>E-08/007/2226/2015</t>
  </si>
  <si>
    <t>MOGAMI IMPORTACAO E EXPORTACAO LTDA</t>
  </si>
  <si>
    <t>COMERCIAL EXPRESS COM SERV MED MAT HOSP EQUIP</t>
  </si>
  <si>
    <t>HOSPFAR - IND. E COM. DE PRODTS.HOSP. LTDA</t>
  </si>
  <si>
    <t>2015NE00904</t>
  </si>
  <si>
    <t>70010/70023</t>
  </si>
  <si>
    <t>E-08/007/2223/2015</t>
  </si>
  <si>
    <t>2015NE01126</t>
  </si>
  <si>
    <t>E-08/007/2292/2015</t>
  </si>
  <si>
    <t>E-08/007/2266/2015</t>
  </si>
  <si>
    <t>PROCARE COMERCIO DE PROD. HOSPITALARES LTDA</t>
  </si>
  <si>
    <t>2015NE01188</t>
  </si>
  <si>
    <t>E-08/007/2279/2015</t>
  </si>
  <si>
    <t>E-08/007/2283/2015</t>
  </si>
  <si>
    <t>E-08/007/2284/2015</t>
  </si>
  <si>
    <t>2015NE01168</t>
  </si>
  <si>
    <t>E-08/007/2321/2015</t>
  </si>
  <si>
    <t>2015NE01221</t>
  </si>
  <si>
    <t>E-08/007/2317/2015</t>
  </si>
  <si>
    <t>E-08/007/2275/2015</t>
  </si>
  <si>
    <t>E-08/007/2276/2015</t>
  </si>
  <si>
    <t>E-08/007/2274/2015</t>
  </si>
  <si>
    <t>20225/20226/20227/20228</t>
  </si>
  <si>
    <t>E-08/007/2319/2015</t>
  </si>
  <si>
    <t xml:space="preserve"> AQUISIÇÃO DE MATERIAL DE ESCRITÓRIO - 33903005</t>
  </si>
  <si>
    <t>DESCENTR.</t>
  </si>
  <si>
    <t>E-08/007/2334/2015</t>
  </si>
  <si>
    <t>E-08/007/2333/2015</t>
  </si>
  <si>
    <t>2015NE01105</t>
  </si>
  <si>
    <t>E-08/007/2290/2015</t>
  </si>
  <si>
    <t>2015NE01046</t>
  </si>
  <si>
    <t>E-08/007/2278/2015</t>
  </si>
  <si>
    <t>E-12/002/1906/15</t>
  </si>
  <si>
    <t>E-12/002/1762/15</t>
  </si>
  <si>
    <t>E-12/002/1773/15</t>
  </si>
  <si>
    <t>E-12/002/1935/15</t>
  </si>
  <si>
    <t>E-08/007/2289/2015</t>
  </si>
  <si>
    <t>HGB CONSULTORIA E GESTAO LTDA EPP</t>
  </si>
  <si>
    <t>2015NE01238</t>
  </si>
  <si>
    <t>E-08/007/2330/2015</t>
  </si>
  <si>
    <t>E-08/007/2350/2015</t>
  </si>
  <si>
    <t>2015NE01200</t>
  </si>
  <si>
    <t>E-08/007/2320/2015</t>
  </si>
  <si>
    <t>GE HEALTHCARE DO BRASIL COMERCIO E SERVICOS</t>
  </si>
  <si>
    <t>2015NE01138</t>
  </si>
  <si>
    <t>E-08/007/2281/2015</t>
  </si>
  <si>
    <t>2015NE01072</t>
  </si>
  <si>
    <t>E-08/007/2280/2015</t>
  </si>
  <si>
    <t>E-12/002/2071/2015</t>
  </si>
  <si>
    <t>2015NE01247</t>
  </si>
  <si>
    <t>E-08/007/2342/2015</t>
  </si>
  <si>
    <t>E-08/007/2384/2015</t>
  </si>
  <si>
    <t>NP CAPACITACAO E SOLUCOES TECNOLOGICAS LTDA</t>
  </si>
  <si>
    <t>2015NE01234</t>
  </si>
  <si>
    <t>E-08/007/2386/2015</t>
  </si>
  <si>
    <t>LABVIX COMERCIO E REPRESENTACAO LTDA</t>
  </si>
  <si>
    <t>2015NE01272</t>
  </si>
  <si>
    <t>E-08/007/2409/2015</t>
  </si>
  <si>
    <t>E-08/007/2408/2015</t>
  </si>
  <si>
    <t>2015NE01289</t>
  </si>
  <si>
    <t>E-08/007/2412/2015</t>
  </si>
  <si>
    <t>E-08/007/2371/2015</t>
  </si>
  <si>
    <t>E-08/007/2372/2015</t>
  </si>
  <si>
    <t>E-08/007/2343/2015</t>
  </si>
  <si>
    <t>E-08/007/2395/2015</t>
  </si>
  <si>
    <t>E-08/007/2413/2015</t>
  </si>
  <si>
    <t>5718/5722</t>
  </si>
  <si>
    <t>E-08/007/2422/2015</t>
  </si>
  <si>
    <t>E-08/007/2432/2015</t>
  </si>
  <si>
    <t>E-08/007/2424/2015</t>
  </si>
  <si>
    <t>E-08/007/2428/2015</t>
  </si>
  <si>
    <t>E-08/007/2426/2015</t>
  </si>
  <si>
    <t>HOSP-LOG COM. DE PROD. HOSPITALARES LTDA.</t>
  </si>
  <si>
    <t>2015NE01224</t>
  </si>
  <si>
    <t>E-08/007/2425/2015</t>
  </si>
  <si>
    <t>8727/8727</t>
  </si>
  <si>
    <t>E-08/007/2452/2015</t>
  </si>
  <si>
    <t>E-08/007/2461/2015</t>
  </si>
  <si>
    <t>E-08/007/2451/2015</t>
  </si>
  <si>
    <t>8730/8814</t>
  </si>
  <si>
    <t>E-08/007/2467/2015</t>
  </si>
  <si>
    <t>2015NE01333</t>
  </si>
  <si>
    <t>E-08/007/2458/2015</t>
  </si>
  <si>
    <t>ADEB LINE COMERCIO DE PROD. MEDICOS LTDA ME</t>
  </si>
  <si>
    <t>UNIVERSAL ACM DIAGNOSTICA COM. E REPRES. LTDA</t>
  </si>
  <si>
    <t>MEDTRONIC COMERCIAL LTDA</t>
  </si>
  <si>
    <t>2015NE01129</t>
  </si>
  <si>
    <t>2197/2199</t>
  </si>
  <si>
    <t>E-08/007/2455/2015</t>
  </si>
  <si>
    <t>E-08/007/2495/2015</t>
  </si>
  <si>
    <t>2015NE01125</t>
  </si>
  <si>
    <t>E-08/007/2456/2015</t>
  </si>
  <si>
    <t>2015NE01271</t>
  </si>
  <si>
    <t>E-08/0072454/2015</t>
  </si>
  <si>
    <t>2015NE01016</t>
  </si>
  <si>
    <t>E-08/007/2212/2015</t>
  </si>
  <si>
    <t>E-08/007/2407/2015</t>
  </si>
  <si>
    <t>E-08/007/0902/2015</t>
  </si>
  <si>
    <t>2015NE01026</t>
  </si>
  <si>
    <t>E-08/007/2457/2015</t>
  </si>
  <si>
    <t>E-08/007/2463/2015</t>
  </si>
  <si>
    <t>E-08/007/2460/2015</t>
  </si>
  <si>
    <t>E-08/007/2453/2015</t>
  </si>
  <si>
    <t>E-08/007/2462/2015</t>
  </si>
  <si>
    <t>SOCIEDADE BRASILEIRA DE ANGIOLOGIA E DE CIRUR</t>
  </si>
  <si>
    <t>2015NE01147</t>
  </si>
  <si>
    <t>E-08/007/2500/2015</t>
  </si>
  <si>
    <t>E-08/007/2533/2015</t>
  </si>
  <si>
    <t>E-26/007/8258/2015</t>
  </si>
  <si>
    <t>60746948000112</t>
  </si>
  <si>
    <t>NOVAS/B COMUNICACAO LTDA - CASA CIVIL</t>
  </si>
  <si>
    <t>PETROBRAS DISTRIBUIDORA S/A - SEPLAG</t>
  </si>
  <si>
    <t>FOLHA DE PAGAMENTO  - UERJ</t>
  </si>
  <si>
    <t>E-08/007/2503/2015</t>
  </si>
  <si>
    <t>ENCARGOS MESES ANTERIORES 10/2015</t>
  </si>
  <si>
    <t>ENCARGOS MESES ANTERIORES 11/2015</t>
  </si>
  <si>
    <t>ENCARGOS FÉRIAS 11/2015</t>
  </si>
  <si>
    <t>ENCARGOS FOLHA 11/2015</t>
  </si>
  <si>
    <t>VALE TRANSPORTE - FETRANSPOR</t>
  </si>
  <si>
    <t>E-08/007/2511/2015</t>
  </si>
  <si>
    <t>PRIORIDADE</t>
  </si>
  <si>
    <t>CRÉDITO 01 DIA ÚTIL</t>
  </si>
  <si>
    <t>ENCARGOS FÉRIAS 12/2015</t>
  </si>
  <si>
    <t>ENCARGOS FOLHA 12/2015</t>
  </si>
  <si>
    <t>ESTIMADO</t>
  </si>
  <si>
    <t>LIQUIDO FOLHA 12/2015 (DEZEMBRO)</t>
  </si>
  <si>
    <t>FORNECEDORES DE MAT. MED. HOSPITALAR - 33903006</t>
  </si>
  <si>
    <t>FORNECEDORES DE MEDICAMENTOS -33903007</t>
  </si>
  <si>
    <t>FORNECEDORES DE MATERIAL DE ESCRITÓRIO - 33903005</t>
  </si>
  <si>
    <t>FORNECEDORES E CREDORES -SERVIÇOS TERCEIRIZADOS</t>
  </si>
  <si>
    <t xml:space="preserve">FORNECEDORES E CREDORES -SERVIÇOS DIVERSOS </t>
  </si>
  <si>
    <t>E-08/007/2552/2015</t>
  </si>
  <si>
    <t>E-08/007/2553/2015</t>
  </si>
  <si>
    <t>Vencido-out/15</t>
  </si>
  <si>
    <t>TOTAL FONTE 25</t>
  </si>
  <si>
    <t>TOTAL FONTE 10</t>
  </si>
  <si>
    <t>DESCENTRALIZADOS</t>
  </si>
  <si>
    <t>FOLHA DE PAGAMENTO/ENCARGOS</t>
  </si>
  <si>
    <t xml:space="preserve">TOTAL </t>
  </si>
  <si>
    <t>Novembro</t>
  </si>
  <si>
    <t>Reequilibrio</t>
  </si>
  <si>
    <t xml:space="preserve">VENCIDOS </t>
  </si>
  <si>
    <t>Dezembro</t>
  </si>
  <si>
    <t>À VENCER</t>
  </si>
  <si>
    <t>VENCIDOS</t>
  </si>
  <si>
    <t>CONSOLIDADO GERAL</t>
  </si>
  <si>
    <t>FORNECEDORES DVS</t>
  </si>
  <si>
    <t>PESSOAL/ENCARGOS</t>
  </si>
  <si>
    <t>PROCESSOS DE PAGAMENTOS  LIQUIDADOS A PAGAR- 2015 - COMPLETA - ÚLTIMA ATUALIZAÇÃO  28/12/2015 13:45HS.</t>
  </si>
  <si>
    <t>E-08/007/2516/2015</t>
  </si>
  <si>
    <t>NOV/15</t>
  </si>
  <si>
    <t>SIDES  UERJ</t>
  </si>
  <si>
    <t>2015NE03997</t>
  </si>
  <si>
    <t>E-08/007/2554/2015</t>
  </si>
  <si>
    <t>E-08/007/2555/2015</t>
  </si>
  <si>
    <t>E-08/007/2556/2015</t>
  </si>
  <si>
    <t>E-08/007/2558/2015</t>
  </si>
  <si>
    <t>E-08/007/2557/2015</t>
  </si>
  <si>
    <t>2015NE01248</t>
  </si>
  <si>
    <t>E-08/007/2525/2015</t>
  </si>
  <si>
    <t>2015NE01363</t>
  </si>
  <si>
    <t>E-08/007/2534/2015</t>
  </si>
  <si>
    <t>E-08/007/2523/2015</t>
  </si>
  <si>
    <t>TOTAL VENCIDOS FORNECEDORES + ENCARGOS</t>
  </si>
  <si>
    <t xml:space="preserve">TOTAL DE DÍVIDAS DA FS </t>
  </si>
  <si>
    <t>LIQUIDO DA FOLHA DE DEZEMBRO</t>
  </si>
  <si>
    <t>TOTAL URGENTE</t>
  </si>
  <si>
    <t>2015NE01373</t>
  </si>
  <si>
    <t>E-08/007/2519/2015</t>
  </si>
  <si>
    <t>2015NE01357</t>
  </si>
  <si>
    <t>E-08/007/2520/2015</t>
  </si>
  <si>
    <t>2015NE01356</t>
  </si>
  <si>
    <t>(2)</t>
  </si>
  <si>
    <t>(0)</t>
  </si>
  <si>
    <t>(1)</t>
  </si>
  <si>
    <t>P</t>
  </si>
  <si>
    <t>2015NE01197</t>
  </si>
  <si>
    <t>E-08/007/2526/2015</t>
  </si>
  <si>
    <t>NOVA GBS DISTR. DE PRODUTOS E SERVICOS LTDA</t>
  </si>
  <si>
    <t>INJEX INDUSTRIAS  CIRURGICAS  LTDA</t>
  </si>
  <si>
    <t>2015NE00699</t>
  </si>
  <si>
    <t>53649/53170</t>
  </si>
  <si>
    <t>2015NE01355</t>
  </si>
  <si>
    <t>E-08/007/2522/2015</t>
  </si>
  <si>
    <t>E-08/007/2410/2015</t>
  </si>
  <si>
    <t>2015NE00764</t>
  </si>
  <si>
    <t>53650/53169</t>
  </si>
  <si>
    <t>E-08/007/2344/2015</t>
  </si>
  <si>
    <t>ZELO COM E DISTR DE PROD HOSPITALARES LTDA</t>
  </si>
  <si>
    <t>2015NE01045</t>
  </si>
  <si>
    <t>E-08/007/2517/2015</t>
  </si>
  <si>
    <t>2015NE01107</t>
  </si>
  <si>
    <t>6609/6669</t>
  </si>
  <si>
    <t>E-08/007/2427/2015</t>
  </si>
  <si>
    <t>DEZ/15</t>
  </si>
  <si>
    <t>E-08/007/2565/2015</t>
  </si>
  <si>
    <t>2015NE01108</t>
  </si>
  <si>
    <t>6610/6653</t>
  </si>
  <si>
    <t>E-08/007/2411/2015</t>
  </si>
  <si>
    <t>E-08/007/2370/2015</t>
  </si>
  <si>
    <t>E-08/007/2579/2015</t>
  </si>
  <si>
    <t>2015NE01331</t>
  </si>
  <si>
    <t>E-08/007/2580/2015</t>
  </si>
  <si>
    <t>2015NE01379</t>
  </si>
  <si>
    <t>E-08/007/2539/2015</t>
  </si>
  <si>
    <t>E-08/007/2570/2015</t>
  </si>
  <si>
    <t>E-08/007/2573/2015</t>
  </si>
  <si>
    <t>E-08/007/2572/2015</t>
  </si>
  <si>
    <t>E-08/007/2571/2015</t>
  </si>
  <si>
    <t>E-08/007/2575/2015</t>
  </si>
  <si>
    <t>E-08/007/2574/2015</t>
  </si>
  <si>
    <t>2015NE01436</t>
  </si>
  <si>
    <t>E-08/007/0000/2015</t>
  </si>
  <si>
    <t>E-08/007/0005/2016</t>
  </si>
  <si>
    <t>GLOBAL CARE COMERCIO DE MAT MEDICO LTDA</t>
  </si>
  <si>
    <t>2015NE01077</t>
  </si>
  <si>
    <t>E-08/007/2341/2015</t>
  </si>
  <si>
    <t>2015NE01081</t>
  </si>
  <si>
    <t>E-08/007/2346/2015</t>
  </si>
  <si>
    <t>2015NE01124</t>
  </si>
  <si>
    <t>E-08/007/0011/2016</t>
  </si>
  <si>
    <t>2015NE01380</t>
  </si>
  <si>
    <t>E-08/007/2590/2015</t>
  </si>
  <si>
    <t>E-08/007/2569/2015</t>
  </si>
  <si>
    <t>E-08/007/2591/2015</t>
  </si>
  <si>
    <t>3149/3150</t>
  </si>
  <si>
    <t>E-08/007/0036/2016</t>
  </si>
  <si>
    <t>2015NE01360</t>
  </si>
  <si>
    <t>E-08/007/0035/2016</t>
  </si>
  <si>
    <t>2015NE01358</t>
  </si>
  <si>
    <t>E-08/007/2583/2015</t>
  </si>
  <si>
    <t>E-08/007/2540/2015</t>
  </si>
  <si>
    <t>2015NE01359</t>
  </si>
  <si>
    <t>2015NE01349</t>
  </si>
  <si>
    <t>E-08/007/2535/2015</t>
  </si>
  <si>
    <t>9014/9015</t>
  </si>
  <si>
    <t>E-08/007/2542/2015</t>
  </si>
  <si>
    <t>9228/9334</t>
  </si>
  <si>
    <t>E-08/007/2588/2015</t>
  </si>
  <si>
    <t>E-08/007/2586/2015</t>
  </si>
  <si>
    <t>2015NE00056</t>
  </si>
  <si>
    <t>E-08/007/2513/2015</t>
  </si>
  <si>
    <t>TELEMAR NORTE LESTE S/A</t>
  </si>
  <si>
    <t>E-08/007/0025/2016</t>
  </si>
  <si>
    <t>2015NE01372</t>
  </si>
  <si>
    <t>E-08/007/0006/2016</t>
  </si>
  <si>
    <t>2015NE01263</t>
  </si>
  <si>
    <t>E-08/007/2582/2015</t>
  </si>
  <si>
    <t>2015NE01426</t>
  </si>
  <si>
    <t>E-08/007/2594/2015</t>
  </si>
  <si>
    <t>ANGIOCENTER IMPORTACAO E EXP. DE MAT. HOSP.</t>
  </si>
  <si>
    <t>BIOTRONIK INDUSTRIA E COM. LTDA</t>
  </si>
  <si>
    <t>2015NE01080</t>
  </si>
  <si>
    <t>586966/587097/591406</t>
  </si>
  <si>
    <t>E-08/007/2581/2015</t>
  </si>
  <si>
    <t>E-08/007/0008/2016</t>
  </si>
  <si>
    <t>E-08/007/2568/2015</t>
  </si>
  <si>
    <t>2015NE01246</t>
  </si>
  <si>
    <t>E-08/007/2593/2015</t>
  </si>
  <si>
    <t>2015NE00054</t>
  </si>
  <si>
    <t>2015NE01353</t>
  </si>
  <si>
    <t>E-08/007/2537/2015</t>
  </si>
  <si>
    <t>E-08/007/2538/2015</t>
  </si>
  <si>
    <t>E-08/007/0012/2016</t>
  </si>
  <si>
    <t>E-08/007/0013/2016</t>
  </si>
  <si>
    <t>2015NE01245</t>
  </si>
  <si>
    <t>E-08/007/2406/2015</t>
  </si>
  <si>
    <t>2015NE01244</t>
  </si>
  <si>
    <t>E-08/007/2551/2015</t>
  </si>
  <si>
    <t>20520/20521/20522</t>
  </si>
  <si>
    <t>E-08/007/0004/2016</t>
  </si>
  <si>
    <t>E-08/007/0010/2016</t>
  </si>
  <si>
    <t>2015NE01424</t>
  </si>
  <si>
    <t>E-08/007/2592/2015</t>
  </si>
  <si>
    <t>E-08/007/0032/2016</t>
  </si>
  <si>
    <t>20650 A 20655</t>
  </si>
  <si>
    <t>E-08/007/0033/2015</t>
  </si>
  <si>
    <t>E-08/007/0047/2016</t>
  </si>
  <si>
    <t>2015NE01475</t>
  </si>
  <si>
    <t>E-08/007/0048/2015</t>
  </si>
  <si>
    <t>VASCULINE COMERCIO E REPRESENTACOES LTDA</t>
  </si>
  <si>
    <t>2015NE01332</t>
  </si>
  <si>
    <t>E-08/007/0049/2016</t>
  </si>
  <si>
    <t>E-08/007/0043/2016</t>
  </si>
  <si>
    <t>E-08/007/0042/2016</t>
  </si>
  <si>
    <t>PHARMANUTRI COMERCIO DE MED.E PROD.NUTRIC.LTD</t>
  </si>
  <si>
    <t>NORPROD DIST.DE PROD.HOSP.LTDA.</t>
  </si>
  <si>
    <t>2015NE01469</t>
  </si>
  <si>
    <t>69336/69337</t>
  </si>
  <si>
    <t>2015NE01481</t>
  </si>
  <si>
    <t>2015NE01492</t>
  </si>
  <si>
    <t>2015NE01329</t>
  </si>
  <si>
    <t>E-08/007/0051/2016</t>
  </si>
  <si>
    <t>E-08/007/0050/2016</t>
  </si>
  <si>
    <t>E-08/007/0052/2016</t>
  </si>
  <si>
    <t>E-08/007/0044/2016</t>
  </si>
  <si>
    <t>PROHOSP DISTRIBUIDORA DE MEDICAMENTOS LTDA</t>
  </si>
  <si>
    <t>2015NE01301</t>
  </si>
  <si>
    <t>2015NE01435</t>
  </si>
  <si>
    <t>E-08/007/0055/2016</t>
  </si>
  <si>
    <t>E-08/007/0056/2016</t>
  </si>
  <si>
    <t>E-08/007/0062/16</t>
  </si>
  <si>
    <t>E-08/007/0045/16</t>
  </si>
  <si>
    <t>E-08/007/0059/16</t>
  </si>
  <si>
    <t>2015NE01199</t>
  </si>
  <si>
    <t>E-08/007/0060/16</t>
  </si>
  <si>
    <t>2015NE01167</t>
  </si>
  <si>
    <t>E-08/007/0057/16</t>
  </si>
  <si>
    <t>E-08/007/0058/16</t>
  </si>
  <si>
    <t>2015NE01427</t>
  </si>
  <si>
    <t>E-08/007/0054/16</t>
  </si>
  <si>
    <t>BIOASSIST COMERCIAL LTDA</t>
  </si>
  <si>
    <t>SUPRIMEDICAL COMERCIO DE PROD.MED.HOSP.LTDA</t>
  </si>
  <si>
    <t>2015NE01082</t>
  </si>
  <si>
    <t>E-08/007/0061/16</t>
  </si>
  <si>
    <t>2015NE01483</t>
  </si>
  <si>
    <t>E-08/007/0046/16</t>
  </si>
  <si>
    <t>E-08/007/0063/16</t>
  </si>
  <si>
    <t>E-08/007/0064/16</t>
  </si>
  <si>
    <t>2015NE01265</t>
  </si>
  <si>
    <t>E-08/007/0053/16</t>
  </si>
  <si>
    <t>E-08/007/0066/16</t>
  </si>
  <si>
    <t>SPECTRU INSTRUMENTAL CIENTIFICO LTDA_EPP</t>
  </si>
  <si>
    <t>2015NE01453</t>
  </si>
  <si>
    <t>E-08/007/0068/16</t>
  </si>
  <si>
    <t>2015NE01311</t>
  </si>
  <si>
    <t>E-08/007/0071/16</t>
  </si>
  <si>
    <t>E-08/007/0072/16</t>
  </si>
  <si>
    <t>E-08/007/0070/16</t>
  </si>
  <si>
    <t>E-08/007/0073/16</t>
  </si>
  <si>
    <t>ENGECLINIC SERVICOS LTDA</t>
  </si>
  <si>
    <t>2015NE01455</t>
  </si>
  <si>
    <t>E-08/007/0075/16</t>
  </si>
  <si>
    <t>EMPRESA BRASILEIRA DE CORREIOS E TELEGRAFOS</t>
  </si>
  <si>
    <t>2015NE00069</t>
  </si>
  <si>
    <t>2015NE00068</t>
  </si>
  <si>
    <t>E-08/007/0078/16</t>
  </si>
  <si>
    <t>E-08/007/0085/16</t>
  </si>
  <si>
    <t>E-08/007/0076/16</t>
  </si>
  <si>
    <t>E-08/007/0009/2016</t>
  </si>
  <si>
    <t>TOTAL FONTE 23</t>
  </si>
  <si>
    <t>TOTAL  GERAL</t>
  </si>
  <si>
    <t>COMPOSIÇÃO DO SALDO POR FONTE</t>
  </si>
  <si>
    <t>Vencido/NOV/15</t>
  </si>
  <si>
    <t>Vencido/DEZ/15</t>
  </si>
  <si>
    <t>PROCESSOS DE PAGAMENTOS  LIQUIDADOS A PAGAR- 2015 - COMPLETA - ÚLTIMA ATUALIZAÇÃO  18/01/2016 14:07HS.</t>
  </si>
  <si>
    <t>E-08/007/2521/2015</t>
  </si>
  <si>
    <t>PROCESSOS DE PAGAMENTOS  LIQUIDADOS A PAGAR- 2015 - COMPLETA .</t>
  </si>
  <si>
    <t>2015DL02799</t>
  </si>
  <si>
    <t>2015DL02697</t>
  </si>
  <si>
    <t>2015DL02865</t>
  </si>
  <si>
    <t>2015DL02866</t>
  </si>
  <si>
    <t>2015DL02583</t>
  </si>
  <si>
    <t>2015DL02586</t>
  </si>
  <si>
    <t>RESTOS A PAGAR 2015</t>
  </si>
  <si>
    <t xml:space="preserve">TOTAL   </t>
  </si>
  <si>
    <t>Descrição do Objeto</t>
  </si>
  <si>
    <t>CNPJ</t>
  </si>
  <si>
    <t>Data de Liquidação</t>
  </si>
  <si>
    <t>Nota de Liquidação</t>
  </si>
  <si>
    <t>Competência</t>
  </si>
  <si>
    <t>Processo de pagamento</t>
  </si>
  <si>
    <t>E-08/007/0071/2016</t>
  </si>
  <si>
    <t>E-08/007/0072/2016</t>
  </si>
  <si>
    <t>LOCAÇÃO DE EQUIPAMENTOS</t>
  </si>
  <si>
    <t>MATERIAL CIRÚRGICO LABORATORIAL CIRÚRGICO E ENFERMAGEM</t>
  </si>
  <si>
    <t>IMPRENSA OFICIAL</t>
  </si>
  <si>
    <t>2016NE00127</t>
  </si>
  <si>
    <t>E-08/007/0935/2016</t>
  </si>
  <si>
    <t>2016NL00687</t>
  </si>
  <si>
    <t>E-08/007/0439/2016</t>
  </si>
  <si>
    <t>RESTOS A PAGAR 2016</t>
  </si>
  <si>
    <t>E-08/007/1941/2019</t>
  </si>
  <si>
    <t>AQUIS MAT HOSPITALAR</t>
  </si>
  <si>
    <t>2019NE01798</t>
  </si>
  <si>
    <t>2019NL03465</t>
  </si>
  <si>
    <t>AQUIS MEDICAMENTOS</t>
  </si>
  <si>
    <t>2019NE01754</t>
  </si>
  <si>
    <t>2019NL03462</t>
  </si>
  <si>
    <t>E-08/007/1925/2019</t>
  </si>
  <si>
    <t>2019NE01788</t>
  </si>
  <si>
    <t>2019NL03461</t>
  </si>
  <si>
    <t>E-08/007/2183/2019</t>
  </si>
  <si>
    <t>2019NE01714</t>
  </si>
  <si>
    <t>2019NL03473</t>
  </si>
  <si>
    <t>2019NE00853</t>
  </si>
  <si>
    <t>2019NL03474</t>
  </si>
  <si>
    <t>E-08/007/1844/2019</t>
  </si>
  <si>
    <t>2019NE01834</t>
  </si>
  <si>
    <t>2019NL03475</t>
  </si>
  <si>
    <t>E-08/007/1920/2019</t>
  </si>
  <si>
    <t>2019NE01899</t>
  </si>
  <si>
    <t>2019NL03476</t>
  </si>
  <si>
    <t>MANUT E CONSERV BENS IMÓVEIS</t>
  </si>
  <si>
    <t>2019NE02351</t>
  </si>
  <si>
    <t>2019NL03469</t>
  </si>
  <si>
    <t>2019NL03470</t>
  </si>
  <si>
    <t>97405773/0001-90</t>
  </si>
  <si>
    <t>2019NE02350</t>
  </si>
  <si>
    <t>2019NL03472</t>
  </si>
  <si>
    <t>2019NL03471</t>
  </si>
  <si>
    <t>SERV LAVAGEM ROUPA HOSP</t>
  </si>
  <si>
    <t>2019NE02355</t>
  </si>
  <si>
    <t>2019NL03479</t>
  </si>
  <si>
    <t>2019NL03480</t>
  </si>
  <si>
    <t>2019NE02354</t>
  </si>
  <si>
    <t>2019NL03477</t>
  </si>
  <si>
    <t>2019NL03478</t>
  </si>
  <si>
    <t>LOCAÇÃO DE BENS MÓVEIS</t>
  </si>
  <si>
    <t>2019NE00141</t>
  </si>
  <si>
    <t>2019NL03481</t>
  </si>
  <si>
    <t>MANUT E CONSERV BENS MÓVEIS</t>
  </si>
  <si>
    <t>2019NE00156</t>
  </si>
  <si>
    <t>2019NL03482</t>
  </si>
  <si>
    <t>2019NE00152</t>
  </si>
  <si>
    <t>2019NL03484</t>
  </si>
  <si>
    <t>SERV COLETA DE RESIDUOS</t>
  </si>
  <si>
    <t>2019NE00142</t>
  </si>
  <si>
    <t>2019NL03488</t>
  </si>
  <si>
    <t>2019NE00129</t>
  </si>
  <si>
    <t>2019NL03489</t>
  </si>
  <si>
    <t>E-08/007/2196/2019</t>
  </si>
  <si>
    <t>2019NE00161</t>
  </si>
  <si>
    <t>2019NL03490</t>
  </si>
  <si>
    <t>E-08/007/2195/2019</t>
  </si>
  <si>
    <t>2019NL03491</t>
  </si>
  <si>
    <t>E-08/007/2218/2019</t>
  </si>
  <si>
    <t>2019NL03492</t>
  </si>
  <si>
    <t>E-08/007/2219/2019</t>
  </si>
  <si>
    <t>2019NL03493</t>
  </si>
  <si>
    <t>E-08/007/2220/2019</t>
  </si>
  <si>
    <t>2019NL03494</t>
  </si>
  <si>
    <t>E-08/007/2221/2019</t>
  </si>
  <si>
    <t>2019NL03495</t>
  </si>
  <si>
    <t>E-08/007/2016/2019</t>
  </si>
  <si>
    <t>2019NE02175</t>
  </si>
  <si>
    <t>2019NL03497</t>
  </si>
  <si>
    <t>E-08/007/2015/2019</t>
  </si>
  <si>
    <t>2019NE01770</t>
  </si>
  <si>
    <t>2019NL03498</t>
  </si>
  <si>
    <t>2019NL03499</t>
  </si>
  <si>
    <t>E-08/007/1641/2019</t>
  </si>
  <si>
    <t>2019NE01959</t>
  </si>
  <si>
    <t>2019NL03500</t>
  </si>
  <si>
    <t>AQUIS MAT ODONTOLOGICO</t>
  </si>
  <si>
    <t>2019NE00079</t>
  </si>
  <si>
    <t>2019NL03501</t>
  </si>
  <si>
    <t>2019NE01949</t>
  </si>
  <si>
    <t>2019NL03502</t>
  </si>
  <si>
    <t>2019NE02098</t>
  </si>
  <si>
    <t>2019NL03503</t>
  </si>
  <si>
    <t>E-08/007/1866/2019</t>
  </si>
  <si>
    <t>2019NE01706</t>
  </si>
  <si>
    <t>2019NL03504</t>
  </si>
  <si>
    <t>E-08/007/2101/2019</t>
  </si>
  <si>
    <t>2019NE02288</t>
  </si>
  <si>
    <t>2019NL03505</t>
  </si>
  <si>
    <t>2019NE02158</t>
  </si>
  <si>
    <t>2019NL03506</t>
  </si>
  <si>
    <t>2019NE00102</t>
  </si>
  <si>
    <t>2019NL03514</t>
  </si>
  <si>
    <t>E-08/007/1036/2019</t>
  </si>
  <si>
    <t>SERV MANUT ELEVADORES</t>
  </si>
  <si>
    <t>2019NE00160</t>
  </si>
  <si>
    <t>2019NL03509</t>
  </si>
  <si>
    <t>E-08/007/1034/2019</t>
  </si>
  <si>
    <t>2019NL03510</t>
  </si>
  <si>
    <t>E-08/007/1622/2019</t>
  </si>
  <si>
    <t>ATUALIZAÇÃO PROF CONT JURIDICA</t>
  </si>
  <si>
    <t>DESP COM FINS EDUCATIVOS</t>
  </si>
  <si>
    <t>2019NE01674</t>
  </si>
  <si>
    <t>2019NL03511</t>
  </si>
  <si>
    <t>E-08/007/1043/2019</t>
  </si>
  <si>
    <t>2019NL03512</t>
  </si>
  <si>
    <t>2019NE00852</t>
  </si>
  <si>
    <t>2019NL03515</t>
  </si>
  <si>
    <t>2019NE00760</t>
  </si>
  <si>
    <t>2019NL03517</t>
  </si>
  <si>
    <t>2019NE01705</t>
  </si>
  <si>
    <t>2019NL03519</t>
  </si>
  <si>
    <t>E-08/007/1838/2019</t>
  </si>
  <si>
    <t>2019NE01917</t>
  </si>
  <si>
    <t>2019NL03525</t>
  </si>
  <si>
    <t>E-08/007/1755/2019</t>
  </si>
  <si>
    <t>2019NE01663</t>
  </si>
  <si>
    <t>2019NL03528</t>
  </si>
  <si>
    <t>2019NE00131</t>
  </si>
  <si>
    <t>2019NL03530</t>
  </si>
  <si>
    <t>2019NE00119</t>
  </si>
  <si>
    <t>2019NL03531</t>
  </si>
  <si>
    <t>2019NE00154</t>
  </si>
  <si>
    <t>2019NL03532</t>
  </si>
  <si>
    <t>E-08/007/1668/2016</t>
  </si>
  <si>
    <t>2019NE00140</t>
  </si>
  <si>
    <t>2019NL03533</t>
  </si>
  <si>
    <t>E-08/007/2230/2019</t>
  </si>
  <si>
    <t>MEDICAMENTOS EM GERAL</t>
  </si>
  <si>
    <t>44.734.671/0001-51</t>
  </si>
  <si>
    <t>2019NE02234</t>
  </si>
  <si>
    <t>2019NL03534</t>
  </si>
  <si>
    <t>E-08/007/4530/2019</t>
  </si>
  <si>
    <t>SERV. ASSISTENCIA SAUDE</t>
  </si>
  <si>
    <t>68.702.372/0001-01</t>
  </si>
  <si>
    <t>2019NE01371</t>
  </si>
  <si>
    <t>2019NL03536</t>
  </si>
  <si>
    <t>E-08/007/1061/2019</t>
  </si>
  <si>
    <t>SERV PUBLICAÇÕES NO DOERJ</t>
  </si>
  <si>
    <t>2019NE00146</t>
  </si>
  <si>
    <t>2019NL03537</t>
  </si>
  <si>
    <t>E-08/007/2229/2019</t>
  </si>
  <si>
    <t>2019NE02095</t>
  </si>
  <si>
    <t>2019NL03538</t>
  </si>
  <si>
    <t>E-08/007/2231/2019</t>
  </si>
  <si>
    <t>2019NE02174</t>
  </si>
  <si>
    <t>2019NL03539</t>
  </si>
  <si>
    <t>2019NE00150</t>
  </si>
  <si>
    <t>2019NL03540</t>
  </si>
  <si>
    <t>AQUIS MAT QUIMICO</t>
  </si>
  <si>
    <t>2019NE00148</t>
  </si>
  <si>
    <t>2019NL03541</t>
  </si>
  <si>
    <t>2019NE00149</t>
  </si>
  <si>
    <t>2019NL03542</t>
  </si>
  <si>
    <t>2019NL03543</t>
  </si>
  <si>
    <t>2019NL03544</t>
  </si>
  <si>
    <t>2019NL03545</t>
  </si>
  <si>
    <t>2019NL03546</t>
  </si>
  <si>
    <t>2019NL03547</t>
  </si>
  <si>
    <t>2019NL03548</t>
  </si>
  <si>
    <t>2019NL03549</t>
  </si>
  <si>
    <t>SEI-08/007/4525/2019</t>
  </si>
  <si>
    <t>SERV ASSIST SAUDE</t>
  </si>
  <si>
    <t>2019NL03550</t>
  </si>
  <si>
    <t>2019NL03551</t>
  </si>
  <si>
    <t>2019NL03552</t>
  </si>
  <si>
    <t>2019NL03553</t>
  </si>
  <si>
    <t>SEI-08/007/4531/2019</t>
  </si>
  <si>
    <t>2019NL03554</t>
  </si>
  <si>
    <t>2019NL03555</t>
  </si>
  <si>
    <t>2019NL03556</t>
  </si>
  <si>
    <t>2019NL03557</t>
  </si>
  <si>
    <t>2019NL03562</t>
  </si>
  <si>
    <t>E-08/007/0011/2020</t>
  </si>
  <si>
    <t>2019NE02254</t>
  </si>
  <si>
    <t>2019NL03563</t>
  </si>
  <si>
    <t>E-08/007/0010/2020</t>
  </si>
  <si>
    <t>2019NE02309</t>
  </si>
  <si>
    <t>2019NL03565</t>
  </si>
  <si>
    <t>E-08/007/2226/2019</t>
  </si>
  <si>
    <t>2019NE02073</t>
  </si>
  <si>
    <t>2019NL03566</t>
  </si>
  <si>
    <t>E-08/007/2227/2019</t>
  </si>
  <si>
    <t>2019NE02119</t>
  </si>
  <si>
    <t>2019NL03568</t>
  </si>
  <si>
    <t>E-08/007/2228/2019</t>
  </si>
  <si>
    <t>2019NE02040</t>
  </si>
  <si>
    <t>2019NL03569</t>
  </si>
  <si>
    <t>PREST SERV ALIMENTAÇÃO</t>
  </si>
  <si>
    <t>2019NE01248</t>
  </si>
  <si>
    <t>2019NL03559</t>
  </si>
  <si>
    <t>2019NE01369</t>
  </si>
  <si>
    <t>2019NL03560</t>
  </si>
  <si>
    <t>2019NE01085</t>
  </si>
  <si>
    <t>2019NL03561</t>
  </si>
  <si>
    <t>2019NE01249</t>
  </si>
  <si>
    <t>2019NL03564</t>
  </si>
  <si>
    <t>2019NL03567</t>
  </si>
  <si>
    <t>2019NL03570</t>
  </si>
  <si>
    <t>2019NE01158</t>
  </si>
  <si>
    <t>2019NL03571</t>
  </si>
  <si>
    <t>2019NE01751</t>
  </si>
  <si>
    <t>2019NL03573</t>
  </si>
  <si>
    <t>E-08/007/1918/2020</t>
  </si>
  <si>
    <t>2019NE02006</t>
  </si>
  <si>
    <t>2019NL03574</t>
  </si>
  <si>
    <t>2019NE02231</t>
  </si>
  <si>
    <t>2019NL03575</t>
  </si>
  <si>
    <t>2019NE02250</t>
  </si>
  <si>
    <t>2019NL03576</t>
  </si>
  <si>
    <t>E-08/007/1927/2019</t>
  </si>
  <si>
    <t>2019NE01901</t>
  </si>
  <si>
    <t>2019NL03577</t>
  </si>
  <si>
    <t>2019NL03579</t>
  </si>
  <si>
    <t>E-08/007/1806/2019</t>
  </si>
  <si>
    <t>2019NE01902</t>
  </si>
  <si>
    <t>2019NL03580</t>
  </si>
  <si>
    <t>E-08/007/1800/2019</t>
  </si>
  <si>
    <t>2019NE02194</t>
  </si>
  <si>
    <t>2019NL03581</t>
  </si>
  <si>
    <t>E-08/007/0012/2020</t>
  </si>
  <si>
    <t>2019NE01741</t>
  </si>
  <si>
    <t>2019NL03582</t>
  </si>
  <si>
    <t>2019NE01084</t>
  </si>
  <si>
    <t>2019NL03583</t>
  </si>
  <si>
    <t>E-08/007/101099/2018</t>
  </si>
  <si>
    <t>ASSINATURA ON-LINE</t>
  </si>
  <si>
    <t>2019NE01986</t>
  </si>
  <si>
    <t>2019NL03584</t>
  </si>
  <si>
    <t>E-08/007/0014/2020</t>
  </si>
  <si>
    <t>2019NE02204</t>
  </si>
  <si>
    <t>2019NL03586</t>
  </si>
  <si>
    <t>E-08/007/0015/2020</t>
  </si>
  <si>
    <t>2019NE02118</t>
  </si>
  <si>
    <t>2019NL03589</t>
  </si>
  <si>
    <t>E-08/007/0013/2019</t>
  </si>
  <si>
    <t>2019NE02173</t>
  </si>
  <si>
    <t>2019NL03588</t>
  </si>
  <si>
    <t>CORREIOS</t>
  </si>
  <si>
    <t>2019NE00204</t>
  </si>
  <si>
    <t>2019NL03590</t>
  </si>
  <si>
    <t>2019NE00205</t>
  </si>
  <si>
    <t>2019NL03591</t>
  </si>
  <si>
    <t>E-08/007/0033/2020</t>
  </si>
  <si>
    <t>2019NE00125</t>
  </si>
  <si>
    <t>2019NL03585</t>
  </si>
  <si>
    <t>2019NL03592</t>
  </si>
  <si>
    <t>E-08/007/1843/2019</t>
  </si>
  <si>
    <t>2019NE01791</t>
  </si>
  <si>
    <t>2019NL03593</t>
  </si>
  <si>
    <t>E-08/007/1926/2019</t>
  </si>
  <si>
    <t>2019NE01881</t>
  </si>
  <si>
    <t>2019NL03594</t>
  </si>
  <si>
    <t>E-08/007/1839/2019</t>
  </si>
  <si>
    <t>2019NE01731</t>
  </si>
  <si>
    <t>2019NL03595</t>
  </si>
  <si>
    <t>2019NL03596</t>
  </si>
  <si>
    <t>E-08/007/1841/2019</t>
  </si>
  <si>
    <t>AQUIS. DE MATERIAL HOSPITALAR</t>
  </si>
  <si>
    <t>22.706.161/0001-38</t>
  </si>
  <si>
    <t>2019NE01790</t>
  </si>
  <si>
    <t>2019NL03597</t>
  </si>
  <si>
    <t>2019NE02289</t>
  </si>
  <si>
    <t>2019NL03598</t>
  </si>
  <si>
    <t>E-08/007/1933/2019</t>
  </si>
  <si>
    <t>AQUIS. MATERIAL HOSPITALAR</t>
  </si>
  <si>
    <t>17.771.867/0001-43</t>
  </si>
  <si>
    <t>2019NE01983</t>
  </si>
  <si>
    <t>2019NL03599</t>
  </si>
  <si>
    <t>2019NL03600</t>
  </si>
  <si>
    <t>2019NL03601</t>
  </si>
  <si>
    <t>E-08/007/1924/2019</t>
  </si>
  <si>
    <t>14.166.008/0001-37</t>
  </si>
  <si>
    <t>2019NE01904</t>
  </si>
  <si>
    <t>2019NL03602</t>
  </si>
  <si>
    <t>E-08/007/0059/2019</t>
  </si>
  <si>
    <t>2019NL03605</t>
  </si>
  <si>
    <t>E-08/007/1086/2019</t>
  </si>
  <si>
    <t>2019NE00192</t>
  </si>
  <si>
    <t>2019NL03606</t>
  </si>
  <si>
    <t>GREINER BIO-ONE BRASIL</t>
  </si>
  <si>
    <t>71.957.310/0001-47</t>
  </si>
  <si>
    <t>2019NE02210</t>
  </si>
  <si>
    <t>2019NL03607</t>
  </si>
  <si>
    <t>2019NE01957</t>
  </si>
  <si>
    <t>2019NL03608</t>
  </si>
  <si>
    <t>07.171.033/0001-43</t>
  </si>
  <si>
    <t>2019NE02209</t>
  </si>
  <si>
    <t>2019NL03609</t>
  </si>
  <si>
    <t>E-08/007/0020/2020</t>
  </si>
  <si>
    <t>2019NE02165</t>
  </si>
  <si>
    <t>2019NL03611</t>
  </si>
  <si>
    <t>E-08/007/0017/2020</t>
  </si>
  <si>
    <t>2019NE02206</t>
  </si>
  <si>
    <t>2019NL03612</t>
  </si>
  <si>
    <t>AQUIS. MAT. HOSPITALAR</t>
  </si>
  <si>
    <t>2019NE02097</t>
  </si>
  <si>
    <t>2019NL03613</t>
  </si>
  <si>
    <t>E-08/007/0022/2020</t>
  </si>
  <si>
    <t>2019NE02224</t>
  </si>
  <si>
    <t>2019NL03617</t>
  </si>
  <si>
    <t>E-08/007/1940/2019</t>
  </si>
  <si>
    <t>2019NE02123</t>
  </si>
  <si>
    <t>2019NL03618</t>
  </si>
  <si>
    <t>E-08/007/1217/2019</t>
  </si>
  <si>
    <t>AQUIS. MEDICAMENTOS</t>
  </si>
  <si>
    <t>01.107.391/0012-63</t>
  </si>
  <si>
    <t>2019NE02108</t>
  </si>
  <si>
    <t>2019NL03619</t>
  </si>
  <si>
    <t>59.309.302/0001-99</t>
  </si>
  <si>
    <t>2019NE02279</t>
  </si>
  <si>
    <t>2019NL03620</t>
  </si>
  <si>
    <t>AQUIS. DE MEDICAMENTOS</t>
  </si>
  <si>
    <t>10.910.334/0001-56</t>
  </si>
  <si>
    <t>2019NE02107</t>
  </si>
  <si>
    <t>2019NL03621</t>
  </si>
  <si>
    <t>02.230.693/0001-34</t>
  </si>
  <si>
    <t>2019NE02293</t>
  </si>
  <si>
    <t>2019NL03622</t>
  </si>
  <si>
    <t>2019NE02308</t>
  </si>
  <si>
    <t>2019NL03623</t>
  </si>
  <si>
    <t>04.541.813/0001-40</t>
  </si>
  <si>
    <t>2019NL03603</t>
  </si>
  <si>
    <t>E-08/007/0023/2020</t>
  </si>
  <si>
    <t>2019NE02267</t>
  </si>
  <si>
    <t>2019NL03627</t>
  </si>
  <si>
    <t>E-08/007/0016/2020</t>
  </si>
  <si>
    <t>2019NE02320</t>
  </si>
  <si>
    <t>2019NL03624</t>
  </si>
  <si>
    <t>E-08/007/1561/2019</t>
  </si>
  <si>
    <t xml:space="preserve">COMBUSTÍVEIS E LUBRIFICANTES </t>
  </si>
  <si>
    <t>00.604.122/0001-97</t>
  </si>
  <si>
    <t>2019NE01044</t>
  </si>
  <si>
    <t>2019NL03629</t>
  </si>
  <si>
    <t>E-08/007/0078/2020</t>
  </si>
  <si>
    <t>2019NL03632</t>
  </si>
  <si>
    <t>E-08/007/0080/2020</t>
  </si>
  <si>
    <t>2019NL03634</t>
  </si>
  <si>
    <t>E-08/007/0081/2020</t>
  </si>
  <si>
    <t>2019NL03635</t>
  </si>
  <si>
    <t>E-08/007/0077/2020</t>
  </si>
  <si>
    <t>2019NL03636</t>
  </si>
  <si>
    <t>RESTOS A PAGAR 2019</t>
  </si>
  <si>
    <t>ANGEL'S SERV. TECNICOS LTDA - MAQUEIRO</t>
  </si>
  <si>
    <t>AVANTE BRASIL COMERCIO EIRELI-ME</t>
  </si>
  <si>
    <t>DBV COMÉRCIO DE MATERIAL HOSPITALAR LTDA ME</t>
  </si>
  <si>
    <t>MB MARTINS AGROPECUÁRIA</t>
  </si>
  <si>
    <t>PMH  PRODUTOS MÉDICOS HOSPITALARES LTDA</t>
  </si>
  <si>
    <t>ENGE-WALL CONSTRUÇÕES LTDA</t>
  </si>
  <si>
    <t>GLOBAL NIT DISTRIBUIDORA E SERVIÇOS LTDA</t>
  </si>
  <si>
    <t>MAX CLEAN LAVANDERIA INDUSTRIAL E COMERCIAL LTDA-EPP</t>
  </si>
  <si>
    <t>ATMOSFERA GESTÃO E HIGIENIZAÇÃO DE TÊXTEIS S/A</t>
  </si>
  <si>
    <t>PROCARE COMÉRCIO DE PRODUTOS HOSPITALARES LTDA</t>
  </si>
  <si>
    <t>PHILIPS MEDICAL  SYSTEMS LTDA</t>
  </si>
  <si>
    <t>RODOCON CONSTRUÇÕES RODOVIÁRIAS LTDA</t>
  </si>
  <si>
    <t>TRINITYBIOTECH DO BRASIL COMERCIO E IMPORTAÇÃO</t>
  </si>
  <si>
    <t>PLAST LABOR IND. E COM. DE EQ. HOSP. E LAB. LTDA</t>
  </si>
  <si>
    <t>DENT SERV. COM. E SERV. CORRELATOS SAÚDE LTDA ME</t>
  </si>
  <si>
    <t>NL COMERCIO EXTERIOR LTDA</t>
  </si>
  <si>
    <t xml:space="preserve">HOUSE MED PROD. MED. PROD. FARMAC. E HOSPITALAR LTDA ME </t>
  </si>
  <si>
    <t>ELEVADORES ALPHA LTDA</t>
  </si>
  <si>
    <t>SEMEAR DISTRIBUIDORA EIRELI</t>
  </si>
  <si>
    <t>ADVAITA COM. E REPRESENT. DE PROD. MED. E HOSPITALAR</t>
  </si>
  <si>
    <t>LP FARMA COMÉRCIO IMPORTAÇÃO</t>
  </si>
  <si>
    <t>D MED MAT. MÉDICO HOSPITALAR LTDA</t>
  </si>
  <si>
    <t>MOGAMI INPORTAÇÃO E EXPORTAÇÃO LTDA</t>
  </si>
  <si>
    <t>MASTERLAB COMERCIAL LTDA</t>
  </si>
  <si>
    <t>CRISTALIA PRODUTOS QUÍMICOS FARMACEUTICOS LTDA</t>
  </si>
  <si>
    <t>DAVITA RIEN SERVIÇOS DE NEFROLOGIA LTDA.</t>
  </si>
  <si>
    <t>AQV ASSISTENCIA MEDICA LTDA</t>
  </si>
  <si>
    <t>TRIVALE ADMINISTRAÇÃO LTDA</t>
  </si>
  <si>
    <t>GUARAILHA DISTRIBUIDORA DE ALIMENTOS LTDA - Epp</t>
  </si>
  <si>
    <t>INJEX INDUSTRIAS CIRÚRGICAS LTDA</t>
  </si>
  <si>
    <t>SUPPORT PRODUTOS NUTRICIONAIS LTDA</t>
  </si>
  <si>
    <t>CINCO - CONFIANÇA INDÚSTRIA COMÉRCIO LTDA</t>
  </si>
  <si>
    <t>RIO TEMURED COMÉRCIO DE MAT. CIRÚRGICO LTDA</t>
  </si>
  <si>
    <t>PRORAD CONSULTORES EM RADIOPROTEÇÃO LTDA</t>
  </si>
  <si>
    <t>CRISTALIA PRODTS. QUÍMICOS FARMACÊUTICOS LTDA</t>
  </si>
  <si>
    <t>SOLUÇÕES SERVIÇOS TERCEIRIZADOS - EIRELLI</t>
  </si>
  <si>
    <t>INJEX INDÚSTRIAS CIRÚRGICAS LTDA</t>
  </si>
  <si>
    <t>MARTEL - COM. DE PRODUTOS HOSPITALARES LTDA - ME</t>
  </si>
  <si>
    <t>ALIMENTAÇÃO CARMENSE LTDA</t>
  </si>
  <si>
    <t xml:space="preserve">EMPRESA BRASILEIRA DE CORREIOS E TELÉGRAFOS </t>
  </si>
  <si>
    <t>HOSPINOVA DISTRIB. PRODUTOS HOSPITALARES LTDA</t>
  </si>
  <si>
    <t>NT FAST ALIMENTAÇÃO LTDA</t>
  </si>
  <si>
    <t>HUNTER CIENTÍFICA COM. SERV. LTDA</t>
  </si>
  <si>
    <t>BIO-RAD LABORATÓRIOS BRASIL LTDA</t>
  </si>
  <si>
    <t>ADVAITA COM. E REP. DE PRODUTOS MÉDICOS E HOSPITALARES</t>
  </si>
  <si>
    <t>INVICTA PHARMA DROGARIA LTDA</t>
  </si>
  <si>
    <t xml:space="preserve">MEDTRONIC COMERCIAL LTDA </t>
  </si>
  <si>
    <t xml:space="preserve">BOSTON SCIENTIFIC DO BRASIL </t>
  </si>
  <si>
    <t>2016NL00296</t>
  </si>
  <si>
    <t>ALUGUEL DE IMÓVEL</t>
  </si>
  <si>
    <t>AR LIQUIDE BRASIL LTDA</t>
  </si>
  <si>
    <t>SISPACK MEDICAL LTDA</t>
  </si>
  <si>
    <t>ZAP COMERCIO DE PRODUTOS HOSPITALARES LTDA ME</t>
  </si>
  <si>
    <t>CERTA MEDICAMENTOS COMERCIAL LTDA</t>
  </si>
  <si>
    <t>FBC DE NITEROI COM E SERV EIRELI-EPP-</t>
  </si>
  <si>
    <t>CIRURGICA FERNANDES COM. DE MAT. CIR. HOSP. LTDA</t>
  </si>
  <si>
    <t>GAMA-MED 13 COMÉRCIO E SERVIÇOS LTDA</t>
  </si>
  <si>
    <t>TECHNOS PUBLICAÇÕES LTDA - ME</t>
  </si>
  <si>
    <t>ANTIBIOTICOS DO BRASIL LTDA</t>
  </si>
  <si>
    <t>COSTA CAMARGO COMÉRCIO PRODUTOS HOSPITALARES LTDA</t>
  </si>
  <si>
    <t>DIRECTA MED MATERIAL HOSPITALAR E MEDICAMENTOS LTDA</t>
  </si>
  <si>
    <t>EXTRACOR COMÉRCIO MATERIAL HOSPITALAR LTDA</t>
  </si>
  <si>
    <t>HOSPICATH COM. DE MATERIAL HOSPITALAR LTDA</t>
  </si>
  <si>
    <t>LM FARMA INDÚSTRIA E COMÉCIO LTDA</t>
  </si>
  <si>
    <t>CARIOCA MEDICAMENTOS E MATERIAL MEDICO EIRELI</t>
  </si>
  <si>
    <t>E-08/007/1738/2019</t>
  </si>
  <si>
    <t>BMC SERVIÇOS GERAIS EIRELI</t>
  </si>
  <si>
    <t>2019NE00158</t>
  </si>
  <si>
    <t>2019NL03628</t>
  </si>
  <si>
    <t>E-08/007/1614/2019</t>
  </si>
  <si>
    <t>DENTAL MARIA LTDA</t>
  </si>
  <si>
    <t>09.222.369/0001-13</t>
  </si>
  <si>
    <t>2019NE01700</t>
  </si>
  <si>
    <t>2019NL03513</t>
  </si>
  <si>
    <t>26.083.328/0001-02</t>
  </si>
  <si>
    <t>2019NL03558</t>
  </si>
  <si>
    <t>01.579387/0001-45</t>
  </si>
  <si>
    <t>71.957310/0001-47</t>
  </si>
  <si>
    <t>68.565530/0001-10</t>
  </si>
  <si>
    <t>32.302929/0001-61</t>
  </si>
  <si>
    <t>58.295213/0001-78</t>
  </si>
  <si>
    <t>01.012.073/0001-66</t>
  </si>
  <si>
    <t>01.418.115/0001-63</t>
  </si>
  <si>
    <t>00.740.696/0001-92</t>
  </si>
  <si>
    <t>00.886.257/0005-16</t>
  </si>
  <si>
    <t>11.668.311/0001-40</t>
  </si>
  <si>
    <t>05.050.260/0001-95</t>
  </si>
  <si>
    <t>11.637.221/0001-91</t>
  </si>
  <si>
    <t>30.090.575/0001-03</t>
  </si>
  <si>
    <t>15.648.426/0001-23</t>
  </si>
  <si>
    <t>04.451.089/0001-63</t>
  </si>
  <si>
    <t>31.864.051/0001-95</t>
  </si>
  <si>
    <t>18.088.289/0001-08</t>
  </si>
  <si>
    <t>52.541.273/0001-47</t>
  </si>
  <si>
    <t>01.772.798/0002-33</t>
  </si>
  <si>
    <t>33.274.994/0001-93</t>
  </si>
  <si>
    <t>15.165.950/0001-43</t>
  </si>
  <si>
    <t>AQ. MATERIAL ODONTOLÓGICO</t>
  </si>
  <si>
    <t>00.304.559/0001-05</t>
  </si>
  <si>
    <t>10.269.296/0001-02</t>
  </si>
  <si>
    <t>07.718.963/0001-74</t>
  </si>
  <si>
    <t>19.828.567/0001-89</t>
  </si>
  <si>
    <t>40.159.576/0001-10</t>
  </si>
  <si>
    <t>50.247.071/0001-61</t>
  </si>
  <si>
    <t>12.235.794/0001-51</t>
  </si>
  <si>
    <t>28.542.017/0001-90</t>
  </si>
  <si>
    <t>54.565.478/0001-98</t>
  </si>
  <si>
    <t>00.331.788/0006-23</t>
  </si>
  <si>
    <t>E-08/007/0976/2019</t>
  </si>
  <si>
    <t>ALP PHARMA PRODUTOS HOSPITALARES</t>
  </si>
  <si>
    <t>2019ME02170</t>
  </si>
  <si>
    <t>11.091.855/0002-72</t>
  </si>
  <si>
    <t>06.123.591/0001-70</t>
  </si>
  <si>
    <t>09.445.502/0001-09</t>
  </si>
  <si>
    <t>02.956.455/0001-00</t>
  </si>
  <si>
    <t>72.120.744/0001-50</t>
  </si>
  <si>
    <t>11.367.967/0001-22</t>
  </si>
  <si>
    <t>22.341.240/0001-92</t>
  </si>
  <si>
    <t>01.513.946/0001-14</t>
  </si>
  <si>
    <t>03.188.198/0001-77</t>
  </si>
  <si>
    <t>61.418.042/0001-31</t>
  </si>
  <si>
    <t>04.981.484/0001-58</t>
  </si>
  <si>
    <t>24.857.483/0001-03</t>
  </si>
  <si>
    <t>17.478.352/0001-50</t>
  </si>
  <si>
    <t>87.389.086/0001-74</t>
  </si>
  <si>
    <t>05.439.635/0004-56</t>
  </si>
  <si>
    <t>36.325.157/0001-34</t>
  </si>
  <si>
    <t>12.499.494/0002-60</t>
  </si>
  <si>
    <t>34.028.316/0002-94</t>
  </si>
  <si>
    <t>21.609.533/0001-45</t>
  </si>
  <si>
    <t>01.328.114/0001-28</t>
  </si>
  <si>
    <t>17.624.789/0001-54</t>
  </si>
  <si>
    <t>05.075.964/0001-12</t>
  </si>
  <si>
    <t>01.772.798/0006-77</t>
  </si>
  <si>
    <t>10.837.371/0001-86</t>
  </si>
  <si>
    <t>57.532.343/0001-14</t>
  </si>
  <si>
    <t>PREST SERV APOIO ADM</t>
  </si>
  <si>
    <t>15.176.065/0001/60</t>
  </si>
  <si>
    <t>PROMOVENDO COMÉRCIO E REP. DE MATERIAL HOSPITALAR</t>
  </si>
  <si>
    <t>GLOBAL MED SERVIÇOS LTDA</t>
  </si>
  <si>
    <t>PMH  PRODUTOS MEDICOS HOSPITALARES LTDA</t>
  </si>
  <si>
    <t>LINEA-RJ COMÉRCIO EIRELI-ME</t>
  </si>
  <si>
    <t>CREDORES EM ORDEM CRONOLÓGICA DE LIQUIDAÇÃO</t>
  </si>
  <si>
    <t>SERVIÇOS PRESTADOS DE APOIO ADM. E ATIV. GERAIS/AUXILIARES ( parte da NF)</t>
  </si>
  <si>
    <t>INVESTIPLAN COMPUTADORES E SISTEMAS LTDA ( Ação Judicial )  *</t>
  </si>
  <si>
    <t>INVESTIPLAN COMPUTADORES E SISTEMAS LTDA  ( Ação Judicial ) *</t>
  </si>
  <si>
    <t>GREINER BIO-ONE BRASIL PROD.MED.HOSP.  ( Ação Judicial )  *</t>
  </si>
  <si>
    <t>INVESTIPLAN COMPUTADORES E SISTEMAS LTDA (Ação Judicial )   *</t>
  </si>
  <si>
    <t>INVESTIPLAN COMPUTADORES E SISTEMAS LTDA (Ação Judicial )    *</t>
  </si>
  <si>
    <t>PROEL P.R.ESTEVES EMPREENDIMENTOS IMOBILIÁRIOS LTDA ( Ação Judicial )  *</t>
  </si>
  <si>
    <t>* Os fornecedores encontram-se com ação judicial em curso e de acordo com o Decreto nº 46.654/2019 o recebimento via administrativa ficará condicionado à desistência da ação judicial.</t>
  </si>
  <si>
    <t>E-08/007/0970/2019</t>
  </si>
  <si>
    <t>E-08/007/0714/2019</t>
  </si>
  <si>
    <t>E-08/007/0926/2019</t>
  </si>
  <si>
    <t>E-08/007/0477/2019</t>
  </si>
  <si>
    <t>E-08/007/0774/2019</t>
  </si>
  <si>
    <t>E-08/007/0776/2019</t>
  </si>
  <si>
    <t>E-08/007/0777/2019</t>
  </si>
  <si>
    <t>E-08/007/0780/2019</t>
  </si>
  <si>
    <t>E-08/007/0800/2019</t>
  </si>
  <si>
    <t>E-08/007/0856/2019</t>
  </si>
  <si>
    <t>E-08/007/0880/2019</t>
  </si>
  <si>
    <t>E-08/007/0964/2019</t>
  </si>
  <si>
    <t>E-08/007/0897/2019</t>
  </si>
  <si>
    <t>E-08/007/0858/2019</t>
  </si>
  <si>
    <t>E-08/007/0924/2019</t>
  </si>
  <si>
    <t>E-08/007/0960/2019</t>
  </si>
  <si>
    <t>E-08/007/0771/2019</t>
  </si>
  <si>
    <t>E-08/007/0801/2019</t>
  </si>
  <si>
    <t>E-08/007/0772/2019</t>
  </si>
  <si>
    <t>E-08/007/0793/2019</t>
  </si>
  <si>
    <t>E-08/007/0796/2019</t>
  </si>
  <si>
    <t>E-08/007/0795/2019</t>
  </si>
  <si>
    <t>E-08/007/0794/2019</t>
  </si>
  <si>
    <t>E-08/007/0799/2019</t>
  </si>
  <si>
    <t>E-08/007/0798/2019</t>
  </si>
  <si>
    <t>E-08/007/0009/2020</t>
  </si>
  <si>
    <t>E-08/007/0006/2020</t>
  </si>
  <si>
    <t>E-08/007/0007/2020</t>
  </si>
  <si>
    <t>E-08/007/0797/2019</t>
  </si>
  <si>
    <t>E-08/007/0005/2020</t>
  </si>
  <si>
    <t>E-08/007/0004/2020</t>
  </si>
  <si>
    <t>E-08/007/0003/2020</t>
  </si>
  <si>
    <t>E-08/007/00957/2019</t>
  </si>
  <si>
    <t>E-08/007/0886/2019</t>
  </si>
  <si>
    <t>E-08/007/0002/2020</t>
  </si>
  <si>
    <t>E-08/007/0001/2020</t>
  </si>
  <si>
    <t>E-08/007/0008/2020</t>
  </si>
  <si>
    <t>E-08/007/0842/2019</t>
  </si>
  <si>
    <t>E-08/007/0024/2020</t>
  </si>
  <si>
    <t>E-08/007/0018/2020</t>
  </si>
  <si>
    <t>E-08/007/0025/2020</t>
  </si>
  <si>
    <t>E-08/007/0026/2020</t>
  </si>
  <si>
    <t>E-08/007/0998/2019</t>
  </si>
  <si>
    <t>E-08/007/0019/2020</t>
  </si>
  <si>
    <t>E-08/007/0021/2020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</si>
</sst>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vertical="center"/>
    </xf>
    <xf numFmtId="0" fontId="4" fillId="0" borderId="1" xfId="0" applyFont="1" applyBorder="1"/>
    <xf numFmtId="44" fontId="0" fillId="0" borderId="1" xfId="1" applyFont="1" applyBorder="1"/>
    <xf numFmtId="0" fontId="0" fillId="0" borderId="1" xfId="0" applyFont="1" applyBorder="1"/>
    <xf numFmtId="44" fontId="4" fillId="0" borderId="1" xfId="1" applyFont="1" applyBorder="1"/>
    <xf numFmtId="44" fontId="0" fillId="0" borderId="0" xfId="0" applyNumberFormat="1"/>
    <xf numFmtId="44" fontId="0" fillId="0" borderId="0" xfId="1" applyFont="1"/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/>
    <xf numFmtId="44" fontId="4" fillId="0" borderId="1" xfId="0" applyNumberFormat="1" applyFont="1" applyBorder="1"/>
    <xf numFmtId="16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4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4" fontId="0" fillId="0" borderId="0" xfId="0" applyNumberFormat="1" applyFill="1" applyBorder="1"/>
    <xf numFmtId="0" fontId="4" fillId="0" borderId="0" xfId="0" applyFont="1" applyFill="1" applyBorder="1"/>
    <xf numFmtId="44" fontId="4" fillId="0" borderId="0" xfId="0" applyNumberFormat="1" applyFont="1" applyFill="1" applyBorder="1"/>
    <xf numFmtId="164" fontId="3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left" vertical="top"/>
    </xf>
    <xf numFmtId="0" fontId="0" fillId="0" borderId="0" xfId="0" applyFill="1" applyBorder="1" applyAlignment="1"/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/>
    <xf numFmtId="0" fontId="0" fillId="2" borderId="4" xfId="0" applyFill="1" applyBorder="1" applyAlignment="1"/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4" fontId="2" fillId="0" borderId="3" xfId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4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0" borderId="4" xfId="0" applyFont="1" applyBorder="1"/>
    <xf numFmtId="0" fontId="2" fillId="0" borderId="4" xfId="0" applyFont="1" applyBorder="1" applyAlignment="1">
      <alignment horizontal="left" vertical="center"/>
    </xf>
    <xf numFmtId="0" fontId="0" fillId="0" borderId="4" xfId="0" applyBorder="1"/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4" fontId="0" fillId="0" borderId="0" xfId="1" applyFont="1" applyBorder="1"/>
    <xf numFmtId="44" fontId="4" fillId="0" borderId="0" xfId="0" applyNumberFormat="1" applyFont="1" applyBorder="1"/>
    <xf numFmtId="44" fontId="4" fillId="2" borderId="1" xfId="0" applyNumberFormat="1" applyFont="1" applyFill="1" applyBorder="1"/>
    <xf numFmtId="44" fontId="0" fillId="0" borderId="1" xfId="0" applyNumberFormat="1" applyBorder="1"/>
    <xf numFmtId="49" fontId="3" fillId="0" borderId="3" xfId="0" applyNumberFormat="1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/>
    </xf>
    <xf numFmtId="44" fontId="0" fillId="2" borderId="1" xfId="1" applyFont="1" applyFill="1" applyBorder="1"/>
    <xf numFmtId="44" fontId="4" fillId="2" borderId="1" xfId="1" applyFont="1" applyFill="1" applyBorder="1"/>
    <xf numFmtId="0" fontId="4" fillId="2" borderId="1" xfId="0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44" fontId="0" fillId="0" borderId="1" xfId="0" applyNumberFormat="1" applyFill="1" applyBorder="1"/>
    <xf numFmtId="49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4" fontId="0" fillId="0" borderId="4" xfId="1" applyFont="1" applyBorder="1"/>
    <xf numFmtId="41" fontId="0" fillId="2" borderId="1" xfId="1" applyNumberFormat="1" applyFont="1" applyFill="1" applyBorder="1"/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4" fontId="0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0" borderId="0" xfId="1" applyNumberFormat="1" applyFont="1"/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4" fontId="2" fillId="0" borderId="3" xfId="1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top"/>
    </xf>
    <xf numFmtId="43" fontId="0" fillId="0" borderId="3" xfId="2" applyFont="1" applyFill="1" applyBorder="1" applyAlignment="1">
      <alignment horizontal="center" vertical="top"/>
    </xf>
    <xf numFmtId="43" fontId="0" fillId="0" borderId="0" xfId="2" applyFont="1" applyBorder="1" applyAlignment="1">
      <alignment horizontal="center"/>
    </xf>
    <xf numFmtId="43" fontId="0" fillId="0" borderId="7" xfId="2" applyFont="1" applyFill="1" applyBorder="1" applyAlignment="1">
      <alignment horizontal="center" vertical="center"/>
    </xf>
    <xf numFmtId="43" fontId="0" fillId="0" borderId="0" xfId="2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43" fontId="0" fillId="0" borderId="0" xfId="2" applyFont="1" applyFill="1" applyBorder="1" applyAlignment="1">
      <alignment horizontal="center" vertical="center"/>
    </xf>
    <xf numFmtId="43" fontId="4" fillId="0" borderId="8" xfId="2" applyFont="1" applyFill="1" applyBorder="1" applyAlignment="1">
      <alignment horizontal="center" vertical="center"/>
    </xf>
    <xf numFmtId="17" fontId="0" fillId="0" borderId="1" xfId="0" applyNumberFormat="1" applyFont="1" applyFill="1" applyBorder="1" applyAlignment="1">
      <alignment horizontal="center" vertical="center"/>
    </xf>
    <xf numFmtId="17" fontId="0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" fontId="0" fillId="0" borderId="7" xfId="0" applyNumberFormat="1" applyFont="1" applyFill="1" applyBorder="1" applyAlignment="1">
      <alignment horizontal="center" vertical="center"/>
    </xf>
    <xf numFmtId="43" fontId="0" fillId="0" borderId="7" xfId="2" applyFont="1" applyFill="1" applyBorder="1" applyAlignment="1">
      <alignment horizontal="center" vertical="top"/>
    </xf>
    <xf numFmtId="14" fontId="0" fillId="0" borderId="7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3" fontId="4" fillId="0" borderId="12" xfId="2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" fontId="0" fillId="0" borderId="17" xfId="0" applyNumberFormat="1" applyFont="1" applyFill="1" applyBorder="1" applyAlignment="1">
      <alignment horizontal="center" vertical="center"/>
    </xf>
    <xf numFmtId="43" fontId="0" fillId="0" borderId="0" xfId="0" applyNumberFormat="1" applyFont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3" fontId="0" fillId="0" borderId="17" xfId="2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43" fontId="4" fillId="0" borderId="1" xfId="2" applyFont="1" applyFill="1" applyBorder="1" applyAlignment="1">
      <alignment horizontal="center" vertical="top"/>
    </xf>
    <xf numFmtId="43" fontId="4" fillId="0" borderId="0" xfId="2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4">
    <cellStyle name="Moeda" xfId="1" builtinId="4"/>
    <cellStyle name="Moeda 2" xfId="3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666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47625</xdr:colOff>
      <xdr:row>1</xdr:row>
      <xdr:rowOff>47625</xdr:rowOff>
    </xdr:to>
    <xdr:pic>
      <xdr:nvPicPr>
        <xdr:cNvPr id="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800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6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933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6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6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1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6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47625</xdr:colOff>
      <xdr:row>1</xdr:row>
      <xdr:rowOff>47625</xdr:rowOff>
    </xdr:to>
    <xdr:pic>
      <xdr:nvPicPr>
        <xdr:cNvPr id="1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667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1</xdr:row>
      <xdr:rowOff>19050</xdr:rowOff>
    </xdr:from>
    <xdr:to>
      <xdr:col>2</xdr:col>
      <xdr:colOff>209550</xdr:colOff>
      <xdr:row>1</xdr:row>
      <xdr:rowOff>66675</xdr:rowOff>
    </xdr:to>
    <xdr:pic>
      <xdr:nvPicPr>
        <xdr:cNvPr id="1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2571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47625" cy="47625"/>
    <xdr:pic>
      <xdr:nvPicPr>
        <xdr:cNvPr id="1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47625" cy="47625"/>
    <xdr:pic>
      <xdr:nvPicPr>
        <xdr:cNvPr id="1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47625" cy="47625"/>
    <xdr:pic>
      <xdr:nvPicPr>
        <xdr:cNvPr id="1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47625" cy="47625"/>
    <xdr:pic>
      <xdr:nvPicPr>
        <xdr:cNvPr id="2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</xdr:row>
      <xdr:rowOff>0</xdr:rowOff>
    </xdr:from>
    <xdr:ext cx="47625" cy="47625"/>
    <xdr:pic>
      <xdr:nvPicPr>
        <xdr:cNvPr id="2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47625" cy="47625"/>
    <xdr:pic>
      <xdr:nvPicPr>
        <xdr:cNvPr id="2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47625" cy="47625"/>
    <xdr:pic>
      <xdr:nvPicPr>
        <xdr:cNvPr id="2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47625" cy="47625"/>
    <xdr:pic>
      <xdr:nvPicPr>
        <xdr:cNvPr id="2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47625" cy="47625"/>
    <xdr:pic>
      <xdr:nvPicPr>
        <xdr:cNvPr id="2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0</xdr:row>
      <xdr:rowOff>0</xdr:rowOff>
    </xdr:from>
    <xdr:ext cx="47625" cy="47625"/>
    <xdr:pic>
      <xdr:nvPicPr>
        <xdr:cNvPr id="2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2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77</xdr:row>
      <xdr:rowOff>47625</xdr:rowOff>
    </xdr:to>
    <xdr:pic>
      <xdr:nvPicPr>
        <xdr:cNvPr id="3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77</xdr:row>
      <xdr:rowOff>95250</xdr:rowOff>
    </xdr:to>
    <xdr:pic>
      <xdr:nvPicPr>
        <xdr:cNvPr id="3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88</xdr:row>
      <xdr:rowOff>47625</xdr:rowOff>
    </xdr:to>
    <xdr:pic>
      <xdr:nvPicPr>
        <xdr:cNvPr id="3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88</xdr:row>
      <xdr:rowOff>95250</xdr:rowOff>
    </xdr:to>
    <xdr:pic>
      <xdr:nvPicPr>
        <xdr:cNvPr id="3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92</xdr:row>
      <xdr:rowOff>47625</xdr:rowOff>
    </xdr:to>
    <xdr:pic>
      <xdr:nvPicPr>
        <xdr:cNvPr id="3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92</xdr:row>
      <xdr:rowOff>95250</xdr:rowOff>
    </xdr:to>
    <xdr:pic>
      <xdr:nvPicPr>
        <xdr:cNvPr id="3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156</xdr:row>
      <xdr:rowOff>47625</xdr:rowOff>
    </xdr:to>
    <xdr:pic>
      <xdr:nvPicPr>
        <xdr:cNvPr id="3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156</xdr:row>
      <xdr:rowOff>95250</xdr:rowOff>
    </xdr:to>
    <xdr:pic>
      <xdr:nvPicPr>
        <xdr:cNvPr id="3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156</xdr:row>
      <xdr:rowOff>133350</xdr:rowOff>
    </xdr:to>
    <xdr:pic>
      <xdr:nvPicPr>
        <xdr:cNvPr id="3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3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4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4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4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47625" cy="47625"/>
    <xdr:pic>
      <xdr:nvPicPr>
        <xdr:cNvPr id="4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4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4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4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5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47</xdr:row>
      <xdr:rowOff>95250</xdr:rowOff>
    </xdr:to>
    <xdr:pic>
      <xdr:nvPicPr>
        <xdr:cNvPr id="5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54</xdr:row>
      <xdr:rowOff>0</xdr:rowOff>
    </xdr:from>
    <xdr:ext cx="47625" cy="47625"/>
    <xdr:pic>
      <xdr:nvPicPr>
        <xdr:cNvPr id="5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47625" cy="47625"/>
    <xdr:pic>
      <xdr:nvPicPr>
        <xdr:cNvPr id="5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47625" cy="47625"/>
    <xdr:pic>
      <xdr:nvPicPr>
        <xdr:cNvPr id="5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52</xdr:row>
      <xdr:rowOff>0</xdr:rowOff>
    </xdr:from>
    <xdr:ext cx="47625" cy="47625"/>
    <xdr:pic>
      <xdr:nvPicPr>
        <xdr:cNvPr id="5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5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5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151</xdr:row>
      <xdr:rowOff>47625</xdr:rowOff>
    </xdr:to>
    <xdr:pic>
      <xdr:nvPicPr>
        <xdr:cNvPr id="5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151</xdr:row>
      <xdr:rowOff>95250</xdr:rowOff>
    </xdr:to>
    <xdr:pic>
      <xdr:nvPicPr>
        <xdr:cNvPr id="5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151</xdr:row>
      <xdr:rowOff>133350</xdr:rowOff>
    </xdr:to>
    <xdr:pic>
      <xdr:nvPicPr>
        <xdr:cNvPr id="6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54</xdr:row>
      <xdr:rowOff>0</xdr:rowOff>
    </xdr:from>
    <xdr:ext cx="47625" cy="47625"/>
    <xdr:pic>
      <xdr:nvPicPr>
        <xdr:cNvPr id="6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47625" cy="47625"/>
    <xdr:pic>
      <xdr:nvPicPr>
        <xdr:cNvPr id="6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47625" cy="47625"/>
    <xdr:pic>
      <xdr:nvPicPr>
        <xdr:cNvPr id="6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149</xdr:row>
      <xdr:rowOff>47625</xdr:rowOff>
    </xdr:to>
    <xdr:pic>
      <xdr:nvPicPr>
        <xdr:cNvPr id="6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47625</xdr:colOff>
      <xdr:row>149</xdr:row>
      <xdr:rowOff>95250</xdr:rowOff>
    </xdr:to>
    <xdr:pic>
      <xdr:nvPicPr>
        <xdr:cNvPr id="6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47625</xdr:colOff>
      <xdr:row>149</xdr:row>
      <xdr:rowOff>133350</xdr:rowOff>
    </xdr:to>
    <xdr:pic>
      <xdr:nvPicPr>
        <xdr:cNvPr id="6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148</xdr:row>
      <xdr:rowOff>47625</xdr:rowOff>
    </xdr:to>
    <xdr:pic>
      <xdr:nvPicPr>
        <xdr:cNvPr id="6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148</xdr:row>
      <xdr:rowOff>95250</xdr:rowOff>
    </xdr:to>
    <xdr:pic>
      <xdr:nvPicPr>
        <xdr:cNvPr id="6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47625</xdr:colOff>
      <xdr:row>148</xdr:row>
      <xdr:rowOff>133350</xdr:rowOff>
    </xdr:to>
    <xdr:pic>
      <xdr:nvPicPr>
        <xdr:cNvPr id="6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147</xdr:row>
      <xdr:rowOff>47625</xdr:rowOff>
    </xdr:to>
    <xdr:pic>
      <xdr:nvPicPr>
        <xdr:cNvPr id="7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147</xdr:row>
      <xdr:rowOff>95250</xdr:rowOff>
    </xdr:to>
    <xdr:pic>
      <xdr:nvPicPr>
        <xdr:cNvPr id="7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147</xdr:row>
      <xdr:rowOff>133350</xdr:rowOff>
    </xdr:to>
    <xdr:pic>
      <xdr:nvPicPr>
        <xdr:cNvPr id="7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144</xdr:row>
      <xdr:rowOff>47625</xdr:rowOff>
    </xdr:to>
    <xdr:pic>
      <xdr:nvPicPr>
        <xdr:cNvPr id="7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144</xdr:row>
      <xdr:rowOff>95250</xdr:rowOff>
    </xdr:to>
    <xdr:pic>
      <xdr:nvPicPr>
        <xdr:cNvPr id="7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144</xdr:row>
      <xdr:rowOff>133350</xdr:rowOff>
    </xdr:to>
    <xdr:pic>
      <xdr:nvPicPr>
        <xdr:cNvPr id="7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143</xdr:row>
      <xdr:rowOff>47625</xdr:rowOff>
    </xdr:to>
    <xdr:pic>
      <xdr:nvPicPr>
        <xdr:cNvPr id="7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143</xdr:row>
      <xdr:rowOff>95250</xdr:rowOff>
    </xdr:to>
    <xdr:pic>
      <xdr:nvPicPr>
        <xdr:cNvPr id="8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143</xdr:row>
      <xdr:rowOff>133350</xdr:rowOff>
    </xdr:to>
    <xdr:pic>
      <xdr:nvPicPr>
        <xdr:cNvPr id="8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142</xdr:row>
      <xdr:rowOff>47625</xdr:rowOff>
    </xdr:to>
    <xdr:pic>
      <xdr:nvPicPr>
        <xdr:cNvPr id="8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142</xdr:row>
      <xdr:rowOff>95250</xdr:rowOff>
    </xdr:to>
    <xdr:pic>
      <xdr:nvPicPr>
        <xdr:cNvPr id="8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142</xdr:row>
      <xdr:rowOff>133350</xdr:rowOff>
    </xdr:to>
    <xdr:pic>
      <xdr:nvPicPr>
        <xdr:cNvPr id="8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47625</xdr:colOff>
      <xdr:row>141</xdr:row>
      <xdr:rowOff>47625</xdr:rowOff>
    </xdr:to>
    <xdr:pic>
      <xdr:nvPicPr>
        <xdr:cNvPr id="8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47625</xdr:colOff>
      <xdr:row>141</xdr:row>
      <xdr:rowOff>95250</xdr:rowOff>
    </xdr:to>
    <xdr:pic>
      <xdr:nvPicPr>
        <xdr:cNvPr id="8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141</xdr:row>
      <xdr:rowOff>133350</xdr:rowOff>
    </xdr:to>
    <xdr:pic>
      <xdr:nvPicPr>
        <xdr:cNvPr id="8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139</xdr:row>
      <xdr:rowOff>47625</xdr:rowOff>
    </xdr:to>
    <xdr:pic>
      <xdr:nvPicPr>
        <xdr:cNvPr id="9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139</xdr:row>
      <xdr:rowOff>95250</xdr:rowOff>
    </xdr:to>
    <xdr:pic>
      <xdr:nvPicPr>
        <xdr:cNvPr id="9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139</xdr:row>
      <xdr:rowOff>133350</xdr:rowOff>
    </xdr:to>
    <xdr:pic>
      <xdr:nvPicPr>
        <xdr:cNvPr id="9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47625</xdr:colOff>
      <xdr:row>137</xdr:row>
      <xdr:rowOff>47625</xdr:rowOff>
    </xdr:to>
    <xdr:pic>
      <xdr:nvPicPr>
        <xdr:cNvPr id="9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136</xdr:row>
      <xdr:rowOff>47625</xdr:rowOff>
    </xdr:to>
    <xdr:pic>
      <xdr:nvPicPr>
        <xdr:cNvPr id="9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136</xdr:row>
      <xdr:rowOff>95250</xdr:rowOff>
    </xdr:to>
    <xdr:pic>
      <xdr:nvPicPr>
        <xdr:cNvPr id="9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136</xdr:row>
      <xdr:rowOff>133350</xdr:rowOff>
    </xdr:to>
    <xdr:pic>
      <xdr:nvPicPr>
        <xdr:cNvPr id="9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47625</xdr:colOff>
      <xdr:row>135</xdr:row>
      <xdr:rowOff>95250</xdr:rowOff>
    </xdr:to>
    <xdr:pic>
      <xdr:nvPicPr>
        <xdr:cNvPr id="9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123</xdr:row>
      <xdr:rowOff>47625</xdr:rowOff>
    </xdr:to>
    <xdr:pic>
      <xdr:nvPicPr>
        <xdr:cNvPr id="9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123</xdr:row>
      <xdr:rowOff>95250</xdr:rowOff>
    </xdr:to>
    <xdr:pic>
      <xdr:nvPicPr>
        <xdr:cNvPr id="10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123</xdr:row>
      <xdr:rowOff>133350</xdr:rowOff>
    </xdr:to>
    <xdr:pic>
      <xdr:nvPicPr>
        <xdr:cNvPr id="10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122</xdr:row>
      <xdr:rowOff>47625</xdr:rowOff>
    </xdr:to>
    <xdr:pic>
      <xdr:nvPicPr>
        <xdr:cNvPr id="10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122</xdr:row>
      <xdr:rowOff>95250</xdr:rowOff>
    </xdr:to>
    <xdr:pic>
      <xdr:nvPicPr>
        <xdr:cNvPr id="10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122</xdr:row>
      <xdr:rowOff>133350</xdr:rowOff>
    </xdr:to>
    <xdr:pic>
      <xdr:nvPicPr>
        <xdr:cNvPr id="10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121</xdr:row>
      <xdr:rowOff>47625</xdr:rowOff>
    </xdr:to>
    <xdr:pic>
      <xdr:nvPicPr>
        <xdr:cNvPr id="10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121</xdr:row>
      <xdr:rowOff>95250</xdr:rowOff>
    </xdr:to>
    <xdr:pic>
      <xdr:nvPicPr>
        <xdr:cNvPr id="10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121</xdr:row>
      <xdr:rowOff>133350</xdr:rowOff>
    </xdr:to>
    <xdr:pic>
      <xdr:nvPicPr>
        <xdr:cNvPr id="10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120</xdr:row>
      <xdr:rowOff>47625</xdr:rowOff>
    </xdr:to>
    <xdr:pic>
      <xdr:nvPicPr>
        <xdr:cNvPr id="10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120</xdr:row>
      <xdr:rowOff>95250</xdr:rowOff>
    </xdr:to>
    <xdr:pic>
      <xdr:nvPicPr>
        <xdr:cNvPr id="10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120</xdr:row>
      <xdr:rowOff>133350</xdr:rowOff>
    </xdr:to>
    <xdr:pic>
      <xdr:nvPicPr>
        <xdr:cNvPr id="11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119</xdr:row>
      <xdr:rowOff>47625</xdr:rowOff>
    </xdr:to>
    <xdr:pic>
      <xdr:nvPicPr>
        <xdr:cNvPr id="11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119</xdr:row>
      <xdr:rowOff>95250</xdr:rowOff>
    </xdr:to>
    <xdr:pic>
      <xdr:nvPicPr>
        <xdr:cNvPr id="11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119</xdr:row>
      <xdr:rowOff>133350</xdr:rowOff>
    </xdr:to>
    <xdr:pic>
      <xdr:nvPicPr>
        <xdr:cNvPr id="11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118</xdr:row>
      <xdr:rowOff>47625</xdr:rowOff>
    </xdr:to>
    <xdr:pic>
      <xdr:nvPicPr>
        <xdr:cNvPr id="11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118</xdr:row>
      <xdr:rowOff>95250</xdr:rowOff>
    </xdr:to>
    <xdr:pic>
      <xdr:nvPicPr>
        <xdr:cNvPr id="11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118</xdr:row>
      <xdr:rowOff>133350</xdr:rowOff>
    </xdr:to>
    <xdr:pic>
      <xdr:nvPicPr>
        <xdr:cNvPr id="11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117</xdr:row>
      <xdr:rowOff>47625</xdr:rowOff>
    </xdr:to>
    <xdr:pic>
      <xdr:nvPicPr>
        <xdr:cNvPr id="11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117</xdr:row>
      <xdr:rowOff>95250</xdr:rowOff>
    </xdr:to>
    <xdr:pic>
      <xdr:nvPicPr>
        <xdr:cNvPr id="11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117</xdr:row>
      <xdr:rowOff>133350</xdr:rowOff>
    </xdr:to>
    <xdr:pic>
      <xdr:nvPicPr>
        <xdr:cNvPr id="11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47625</xdr:colOff>
      <xdr:row>116</xdr:row>
      <xdr:rowOff>47625</xdr:rowOff>
    </xdr:to>
    <xdr:pic>
      <xdr:nvPicPr>
        <xdr:cNvPr id="12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116</xdr:row>
      <xdr:rowOff>95250</xdr:rowOff>
    </xdr:to>
    <xdr:pic>
      <xdr:nvPicPr>
        <xdr:cNvPr id="12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47625</xdr:colOff>
      <xdr:row>116</xdr:row>
      <xdr:rowOff>133350</xdr:rowOff>
    </xdr:to>
    <xdr:pic>
      <xdr:nvPicPr>
        <xdr:cNvPr id="12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47625</xdr:colOff>
      <xdr:row>115</xdr:row>
      <xdr:rowOff>47625</xdr:rowOff>
    </xdr:to>
    <xdr:pic>
      <xdr:nvPicPr>
        <xdr:cNvPr id="12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62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47625</xdr:colOff>
      <xdr:row>113</xdr:row>
      <xdr:rowOff>47625</xdr:rowOff>
    </xdr:to>
    <xdr:pic>
      <xdr:nvPicPr>
        <xdr:cNvPr id="12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962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112</xdr:row>
      <xdr:rowOff>47625</xdr:rowOff>
    </xdr:to>
    <xdr:pic>
      <xdr:nvPicPr>
        <xdr:cNvPr id="12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112</xdr:row>
      <xdr:rowOff>95250</xdr:rowOff>
    </xdr:to>
    <xdr:pic>
      <xdr:nvPicPr>
        <xdr:cNvPr id="12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112</xdr:row>
      <xdr:rowOff>133350</xdr:rowOff>
    </xdr:to>
    <xdr:pic>
      <xdr:nvPicPr>
        <xdr:cNvPr id="13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111</xdr:row>
      <xdr:rowOff>47625</xdr:rowOff>
    </xdr:to>
    <xdr:pic>
      <xdr:nvPicPr>
        <xdr:cNvPr id="13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</xdr:colOff>
      <xdr:row>111</xdr:row>
      <xdr:rowOff>95250</xdr:rowOff>
    </xdr:to>
    <xdr:pic>
      <xdr:nvPicPr>
        <xdr:cNvPr id="13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47625</xdr:colOff>
      <xdr:row>111</xdr:row>
      <xdr:rowOff>133350</xdr:rowOff>
    </xdr:to>
    <xdr:pic>
      <xdr:nvPicPr>
        <xdr:cNvPr id="13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110</xdr:row>
      <xdr:rowOff>47625</xdr:rowOff>
    </xdr:to>
    <xdr:pic>
      <xdr:nvPicPr>
        <xdr:cNvPr id="13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110</xdr:row>
      <xdr:rowOff>95250</xdr:rowOff>
    </xdr:to>
    <xdr:pic>
      <xdr:nvPicPr>
        <xdr:cNvPr id="13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110</xdr:row>
      <xdr:rowOff>133350</xdr:rowOff>
    </xdr:to>
    <xdr:pic>
      <xdr:nvPicPr>
        <xdr:cNvPr id="13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109</xdr:row>
      <xdr:rowOff>47625</xdr:rowOff>
    </xdr:to>
    <xdr:pic>
      <xdr:nvPicPr>
        <xdr:cNvPr id="14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109</xdr:row>
      <xdr:rowOff>95250</xdr:rowOff>
    </xdr:to>
    <xdr:pic>
      <xdr:nvPicPr>
        <xdr:cNvPr id="14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109</xdr:row>
      <xdr:rowOff>133350</xdr:rowOff>
    </xdr:to>
    <xdr:pic>
      <xdr:nvPicPr>
        <xdr:cNvPr id="14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108</xdr:row>
      <xdr:rowOff>47625</xdr:rowOff>
    </xdr:to>
    <xdr:pic>
      <xdr:nvPicPr>
        <xdr:cNvPr id="14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108</xdr:row>
      <xdr:rowOff>95250</xdr:rowOff>
    </xdr:to>
    <xdr:pic>
      <xdr:nvPicPr>
        <xdr:cNvPr id="14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108</xdr:row>
      <xdr:rowOff>133350</xdr:rowOff>
    </xdr:to>
    <xdr:pic>
      <xdr:nvPicPr>
        <xdr:cNvPr id="14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97</xdr:row>
      <xdr:rowOff>47625</xdr:rowOff>
    </xdr:to>
    <xdr:pic>
      <xdr:nvPicPr>
        <xdr:cNvPr id="14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97</xdr:row>
      <xdr:rowOff>95250</xdr:rowOff>
    </xdr:to>
    <xdr:pic>
      <xdr:nvPicPr>
        <xdr:cNvPr id="14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97</xdr:row>
      <xdr:rowOff>133350</xdr:rowOff>
    </xdr:to>
    <xdr:pic>
      <xdr:nvPicPr>
        <xdr:cNvPr id="14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103</xdr:row>
      <xdr:rowOff>47625</xdr:rowOff>
    </xdr:to>
    <xdr:pic>
      <xdr:nvPicPr>
        <xdr:cNvPr id="14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103</xdr:row>
      <xdr:rowOff>95250</xdr:rowOff>
    </xdr:to>
    <xdr:pic>
      <xdr:nvPicPr>
        <xdr:cNvPr id="15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103</xdr:row>
      <xdr:rowOff>133350</xdr:rowOff>
    </xdr:to>
    <xdr:pic>
      <xdr:nvPicPr>
        <xdr:cNvPr id="15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105</xdr:row>
      <xdr:rowOff>47625</xdr:rowOff>
    </xdr:to>
    <xdr:pic>
      <xdr:nvPicPr>
        <xdr:cNvPr id="15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105</xdr:row>
      <xdr:rowOff>95250</xdr:rowOff>
    </xdr:to>
    <xdr:pic>
      <xdr:nvPicPr>
        <xdr:cNvPr id="15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105</xdr:row>
      <xdr:rowOff>133350</xdr:rowOff>
    </xdr:to>
    <xdr:pic>
      <xdr:nvPicPr>
        <xdr:cNvPr id="15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106</xdr:row>
      <xdr:rowOff>47625</xdr:rowOff>
    </xdr:to>
    <xdr:pic>
      <xdr:nvPicPr>
        <xdr:cNvPr id="15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106</xdr:row>
      <xdr:rowOff>95250</xdr:rowOff>
    </xdr:to>
    <xdr:pic>
      <xdr:nvPicPr>
        <xdr:cNvPr id="15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106</xdr:row>
      <xdr:rowOff>133350</xdr:rowOff>
    </xdr:to>
    <xdr:pic>
      <xdr:nvPicPr>
        <xdr:cNvPr id="15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75</xdr:row>
      <xdr:rowOff>47625</xdr:rowOff>
    </xdr:to>
    <xdr:pic>
      <xdr:nvPicPr>
        <xdr:cNvPr id="15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75</xdr:row>
      <xdr:rowOff>95250</xdr:rowOff>
    </xdr:to>
    <xdr:pic>
      <xdr:nvPicPr>
        <xdr:cNvPr id="15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75</xdr:row>
      <xdr:rowOff>133350</xdr:rowOff>
    </xdr:to>
    <xdr:pic>
      <xdr:nvPicPr>
        <xdr:cNvPr id="16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71</xdr:row>
      <xdr:rowOff>47625</xdr:rowOff>
    </xdr:to>
    <xdr:pic>
      <xdr:nvPicPr>
        <xdr:cNvPr id="16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71</xdr:row>
      <xdr:rowOff>95250</xdr:rowOff>
    </xdr:to>
    <xdr:pic>
      <xdr:nvPicPr>
        <xdr:cNvPr id="16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71</xdr:row>
      <xdr:rowOff>133350</xdr:rowOff>
    </xdr:to>
    <xdr:pic>
      <xdr:nvPicPr>
        <xdr:cNvPr id="16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70</xdr:row>
      <xdr:rowOff>47625</xdr:rowOff>
    </xdr:to>
    <xdr:pic>
      <xdr:nvPicPr>
        <xdr:cNvPr id="16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70</xdr:row>
      <xdr:rowOff>95250</xdr:rowOff>
    </xdr:to>
    <xdr:pic>
      <xdr:nvPicPr>
        <xdr:cNvPr id="16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70</xdr:row>
      <xdr:rowOff>133350</xdr:rowOff>
    </xdr:to>
    <xdr:pic>
      <xdr:nvPicPr>
        <xdr:cNvPr id="16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6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69</xdr:row>
      <xdr:rowOff>85725</xdr:rowOff>
    </xdr:to>
    <xdr:pic>
      <xdr:nvPicPr>
        <xdr:cNvPr id="16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68</xdr:row>
      <xdr:rowOff>47625</xdr:rowOff>
    </xdr:to>
    <xdr:pic>
      <xdr:nvPicPr>
        <xdr:cNvPr id="17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68</xdr:row>
      <xdr:rowOff>95250</xdr:rowOff>
    </xdr:to>
    <xdr:pic>
      <xdr:nvPicPr>
        <xdr:cNvPr id="17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68</xdr:row>
      <xdr:rowOff>133350</xdr:rowOff>
    </xdr:to>
    <xdr:pic>
      <xdr:nvPicPr>
        <xdr:cNvPr id="17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53</xdr:row>
      <xdr:rowOff>0</xdr:rowOff>
    </xdr:from>
    <xdr:ext cx="47625" cy="47625"/>
    <xdr:pic>
      <xdr:nvPicPr>
        <xdr:cNvPr id="17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47625" cy="47625"/>
    <xdr:pic>
      <xdr:nvPicPr>
        <xdr:cNvPr id="17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47625" cy="47625"/>
    <xdr:pic>
      <xdr:nvPicPr>
        <xdr:cNvPr id="17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64</xdr:row>
      <xdr:rowOff>47625</xdr:rowOff>
    </xdr:to>
    <xdr:pic>
      <xdr:nvPicPr>
        <xdr:cNvPr id="17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64</xdr:row>
      <xdr:rowOff>95250</xdr:rowOff>
    </xdr:to>
    <xdr:pic>
      <xdr:nvPicPr>
        <xdr:cNvPr id="17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64</xdr:row>
      <xdr:rowOff>133350</xdr:rowOff>
    </xdr:to>
    <xdr:pic>
      <xdr:nvPicPr>
        <xdr:cNvPr id="18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53</xdr:row>
      <xdr:rowOff>0</xdr:rowOff>
    </xdr:from>
    <xdr:ext cx="47625" cy="47625"/>
    <xdr:pic>
      <xdr:nvPicPr>
        <xdr:cNvPr id="18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47625" cy="47625"/>
    <xdr:pic>
      <xdr:nvPicPr>
        <xdr:cNvPr id="18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47625" cy="47625"/>
    <xdr:pic>
      <xdr:nvPicPr>
        <xdr:cNvPr id="18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8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56</xdr:row>
      <xdr:rowOff>47625</xdr:rowOff>
    </xdr:to>
    <xdr:pic>
      <xdr:nvPicPr>
        <xdr:cNvPr id="18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56</xdr:row>
      <xdr:rowOff>95250</xdr:rowOff>
    </xdr:to>
    <xdr:pic>
      <xdr:nvPicPr>
        <xdr:cNvPr id="189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56</xdr:row>
      <xdr:rowOff>133350</xdr:rowOff>
    </xdr:to>
    <xdr:pic>
      <xdr:nvPicPr>
        <xdr:cNvPr id="190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581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53</xdr:row>
      <xdr:rowOff>47625</xdr:rowOff>
    </xdr:to>
    <xdr:pic>
      <xdr:nvPicPr>
        <xdr:cNvPr id="191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53</xdr:row>
      <xdr:rowOff>95250</xdr:rowOff>
    </xdr:to>
    <xdr:pic>
      <xdr:nvPicPr>
        <xdr:cNvPr id="192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53</xdr:row>
      <xdr:rowOff>133350</xdr:rowOff>
    </xdr:to>
    <xdr:pic>
      <xdr:nvPicPr>
        <xdr:cNvPr id="193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194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90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36</xdr:row>
      <xdr:rowOff>0</xdr:rowOff>
    </xdr:from>
    <xdr:ext cx="47625" cy="47625"/>
    <xdr:pic>
      <xdr:nvPicPr>
        <xdr:cNvPr id="195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47625" cy="47625"/>
    <xdr:pic>
      <xdr:nvPicPr>
        <xdr:cNvPr id="196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47625</xdr:colOff>
      <xdr:row>50</xdr:row>
      <xdr:rowOff>95250</xdr:rowOff>
    </xdr:to>
    <xdr:pic>
      <xdr:nvPicPr>
        <xdr:cNvPr id="197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50</xdr:row>
      <xdr:rowOff>133350</xdr:rowOff>
    </xdr:to>
    <xdr:pic>
      <xdr:nvPicPr>
        <xdr:cNvPr id="198" name="tplSip:lovIGNome:dc_s1" descr="http://10.8.92.65/SiafeRio/adf/images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00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sqref="A1:J1"/>
    </sheetView>
  </sheetViews>
  <sheetFormatPr defaultColWidth="9.140625" defaultRowHeight="15" x14ac:dyDescent="0.25"/>
  <cols>
    <col min="1" max="1" width="17.85546875" style="1" bestFit="1" customWidth="1"/>
    <col min="2" max="2" width="46.85546875" style="1" bestFit="1" customWidth="1"/>
    <col min="3" max="4" width="18" style="1" bestFit="1" customWidth="1"/>
    <col min="5" max="5" width="14.28515625" style="1" bestFit="1" customWidth="1"/>
    <col min="6" max="6" width="16.85546875" style="1" bestFit="1" customWidth="1"/>
    <col min="7" max="7" width="23.5703125" style="1" bestFit="1" customWidth="1"/>
    <col min="8" max="8" width="22.140625" style="1" bestFit="1" customWidth="1"/>
    <col min="9" max="9" width="10.140625" style="1" customWidth="1"/>
    <col min="10" max="10" width="17.7109375" style="111" customWidth="1"/>
    <col min="11" max="11" width="9.140625" style="1"/>
    <col min="12" max="12" width="14.28515625" style="1" bestFit="1" customWidth="1"/>
    <col min="13" max="16384" width="9.140625" style="1"/>
  </cols>
  <sheetData>
    <row r="1" spans="1:10" x14ac:dyDescent="0.25">
      <c r="A1" s="189" t="s">
        <v>445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5">
      <c r="A2" s="8" t="s">
        <v>0</v>
      </c>
      <c r="B2" s="9" t="s">
        <v>3</v>
      </c>
      <c r="C2" s="116" t="s">
        <v>1</v>
      </c>
      <c r="D2" s="116" t="s">
        <v>29</v>
      </c>
      <c r="E2" s="116" t="s">
        <v>4</v>
      </c>
      <c r="F2" s="116" t="s">
        <v>6</v>
      </c>
      <c r="G2" s="8" t="s">
        <v>5</v>
      </c>
      <c r="H2" s="10" t="s">
        <v>8</v>
      </c>
      <c r="I2" s="11" t="s">
        <v>9</v>
      </c>
      <c r="J2" s="108" t="s">
        <v>11</v>
      </c>
    </row>
    <row r="3" spans="1:10" s="46" customFormat="1" ht="14.45" x14ac:dyDescent="0.3">
      <c r="A3" s="20" t="s">
        <v>170</v>
      </c>
      <c r="B3" s="20" t="s">
        <v>92</v>
      </c>
      <c r="C3" s="20" t="s">
        <v>91</v>
      </c>
      <c r="D3" s="39">
        <v>333903006</v>
      </c>
      <c r="E3" s="40">
        <v>23</v>
      </c>
      <c r="F3" s="36">
        <v>11702</v>
      </c>
      <c r="G3" s="21">
        <v>605683</v>
      </c>
      <c r="H3" s="42">
        <v>42248</v>
      </c>
      <c r="I3" s="26">
        <v>42278</v>
      </c>
      <c r="J3" s="90" t="s">
        <v>54</v>
      </c>
    </row>
    <row r="4" spans="1:10" s="46" customFormat="1" ht="14.45" x14ac:dyDescent="0.3">
      <c r="A4" s="20" t="s">
        <v>199</v>
      </c>
      <c r="B4" s="20" t="s">
        <v>62</v>
      </c>
      <c r="C4" s="20" t="s">
        <v>198</v>
      </c>
      <c r="D4" s="39">
        <v>333903006</v>
      </c>
      <c r="E4" s="40">
        <v>23</v>
      </c>
      <c r="F4" s="36">
        <v>26250</v>
      </c>
      <c r="G4" s="21">
        <v>39887</v>
      </c>
      <c r="H4" s="42">
        <v>42275</v>
      </c>
      <c r="I4" s="26">
        <v>42305</v>
      </c>
      <c r="J4" s="90" t="s">
        <v>54</v>
      </c>
    </row>
    <row r="5" spans="1:10" s="46" customFormat="1" ht="14.45" x14ac:dyDescent="0.3">
      <c r="A5" s="20" t="s">
        <v>300</v>
      </c>
      <c r="B5" s="2" t="s">
        <v>62</v>
      </c>
      <c r="C5" s="112" t="s">
        <v>198</v>
      </c>
      <c r="D5" s="3">
        <v>333903006</v>
      </c>
      <c r="E5" s="37">
        <v>23</v>
      </c>
      <c r="F5" s="65">
        <v>100000</v>
      </c>
      <c r="G5" s="6">
        <v>39886</v>
      </c>
      <c r="H5" s="42">
        <v>42275</v>
      </c>
      <c r="I5" s="26">
        <v>42305</v>
      </c>
      <c r="J5" s="90" t="s">
        <v>54</v>
      </c>
    </row>
    <row r="6" spans="1:10" s="46" customFormat="1" ht="14.45" x14ac:dyDescent="0.3">
      <c r="A6" s="20" t="s">
        <v>429</v>
      </c>
      <c r="B6" s="2" t="s">
        <v>72</v>
      </c>
      <c r="C6" s="20" t="s">
        <v>58</v>
      </c>
      <c r="D6" s="39">
        <v>333903006</v>
      </c>
      <c r="E6" s="40">
        <v>23</v>
      </c>
      <c r="F6" s="65">
        <v>131250</v>
      </c>
      <c r="G6" s="6">
        <v>20059</v>
      </c>
      <c r="H6" s="42">
        <v>42286</v>
      </c>
      <c r="I6" s="26">
        <v>42317</v>
      </c>
      <c r="J6" s="90" t="s">
        <v>54</v>
      </c>
    </row>
    <row r="7" spans="1:10" s="46" customFormat="1" ht="14.45" x14ac:dyDescent="0.3">
      <c r="A7" s="20" t="s">
        <v>195</v>
      </c>
      <c r="B7" s="20" t="s">
        <v>185</v>
      </c>
      <c r="C7" s="20" t="s">
        <v>194</v>
      </c>
      <c r="D7" s="39">
        <v>333903006</v>
      </c>
      <c r="E7" s="40">
        <v>23</v>
      </c>
      <c r="F7" s="36">
        <v>129208</v>
      </c>
      <c r="G7" s="21">
        <v>153387</v>
      </c>
      <c r="H7" s="42">
        <v>42291</v>
      </c>
      <c r="I7" s="26">
        <v>42322</v>
      </c>
      <c r="J7" s="90" t="s">
        <v>54</v>
      </c>
    </row>
    <row r="8" spans="1:10" s="46" customFormat="1" ht="14.45" x14ac:dyDescent="0.3">
      <c r="A8" s="20" t="s">
        <v>162</v>
      </c>
      <c r="B8" s="20" t="s">
        <v>41</v>
      </c>
      <c r="C8" s="20" t="s">
        <v>40</v>
      </c>
      <c r="D8" s="39">
        <v>333903913</v>
      </c>
      <c r="E8" s="40">
        <v>23</v>
      </c>
      <c r="F8" s="36">
        <v>1600</v>
      </c>
      <c r="G8" s="21">
        <v>4595</v>
      </c>
      <c r="H8" s="42">
        <v>42292</v>
      </c>
      <c r="I8" s="26">
        <v>42323</v>
      </c>
      <c r="J8" s="90" t="s">
        <v>54</v>
      </c>
    </row>
    <row r="9" spans="1:10" s="46" customFormat="1" ht="14.45" x14ac:dyDescent="0.3">
      <c r="A9" s="20" t="s">
        <v>100</v>
      </c>
      <c r="B9" s="20" t="s">
        <v>101</v>
      </c>
      <c r="C9" s="20" t="s">
        <v>99</v>
      </c>
      <c r="D9" s="39">
        <v>333903006</v>
      </c>
      <c r="E9" s="40">
        <v>23</v>
      </c>
      <c r="F9" s="36">
        <v>3567.2</v>
      </c>
      <c r="G9" s="21">
        <v>99036</v>
      </c>
      <c r="H9" s="42">
        <v>42293</v>
      </c>
      <c r="I9" s="26">
        <v>42324</v>
      </c>
      <c r="J9" s="90" t="s">
        <v>54</v>
      </c>
    </row>
    <row r="10" spans="1:10" s="46" customFormat="1" ht="14.45" x14ac:dyDescent="0.3">
      <c r="A10" s="20" t="s">
        <v>106</v>
      </c>
      <c r="B10" s="20" t="s">
        <v>103</v>
      </c>
      <c r="C10" s="20" t="s">
        <v>104</v>
      </c>
      <c r="D10" s="39">
        <v>333903007</v>
      </c>
      <c r="E10" s="40">
        <v>23</v>
      </c>
      <c r="F10" s="36">
        <f>235237.86+96507.84</f>
        <v>331745.69999999995</v>
      </c>
      <c r="G10" s="21" t="s">
        <v>105</v>
      </c>
      <c r="H10" s="42">
        <v>42293</v>
      </c>
      <c r="I10" s="26">
        <v>42324</v>
      </c>
      <c r="J10" s="90" t="s">
        <v>54</v>
      </c>
    </row>
    <row r="11" spans="1:10" s="46" customFormat="1" ht="14.45" x14ac:dyDescent="0.3">
      <c r="A11" s="20" t="s">
        <v>196</v>
      </c>
      <c r="B11" s="20" t="s">
        <v>185</v>
      </c>
      <c r="C11" s="20" t="s">
        <v>194</v>
      </c>
      <c r="D11" s="39">
        <v>333903006</v>
      </c>
      <c r="E11" s="40">
        <v>23</v>
      </c>
      <c r="F11" s="36">
        <v>40352</v>
      </c>
      <c r="G11" s="21">
        <v>153923</v>
      </c>
      <c r="H11" s="42">
        <v>42297</v>
      </c>
      <c r="I11" s="26">
        <v>42328</v>
      </c>
      <c r="J11" s="90" t="s">
        <v>54</v>
      </c>
    </row>
    <row r="12" spans="1:10" s="46" customFormat="1" ht="14.45" x14ac:dyDescent="0.3">
      <c r="A12" s="20" t="s">
        <v>120</v>
      </c>
      <c r="B12" s="20" t="s">
        <v>73</v>
      </c>
      <c r="C12" s="20" t="s">
        <v>74</v>
      </c>
      <c r="D12" s="39">
        <v>333903007</v>
      </c>
      <c r="E12" s="40">
        <v>23</v>
      </c>
      <c r="F12" s="36">
        <v>34560</v>
      </c>
      <c r="G12" s="21">
        <v>203484</v>
      </c>
      <c r="H12" s="42">
        <v>42298</v>
      </c>
      <c r="I12" s="26">
        <v>42330</v>
      </c>
      <c r="J12" s="90" t="s">
        <v>54</v>
      </c>
    </row>
    <row r="13" spans="1:10" s="46" customFormat="1" ht="14.45" x14ac:dyDescent="0.3">
      <c r="A13" s="20" t="s">
        <v>109</v>
      </c>
      <c r="B13" s="20" t="s">
        <v>26</v>
      </c>
      <c r="C13" s="20" t="s">
        <v>27</v>
      </c>
      <c r="D13" s="39">
        <v>333903917</v>
      </c>
      <c r="E13" s="40">
        <v>23</v>
      </c>
      <c r="F13" s="36">
        <v>22750.52</v>
      </c>
      <c r="G13" s="21">
        <v>11273</v>
      </c>
      <c r="H13" s="42">
        <v>42299</v>
      </c>
      <c r="I13" s="26">
        <v>42330</v>
      </c>
      <c r="J13" s="90" t="s">
        <v>54</v>
      </c>
    </row>
    <row r="14" spans="1:10" s="46" customFormat="1" ht="14.45" x14ac:dyDescent="0.3">
      <c r="A14" s="20" t="s">
        <v>119</v>
      </c>
      <c r="B14" s="20" t="s">
        <v>53</v>
      </c>
      <c r="C14" s="20" t="s">
        <v>95</v>
      </c>
      <c r="D14" s="39">
        <v>333903007</v>
      </c>
      <c r="E14" s="40">
        <v>23</v>
      </c>
      <c r="F14" s="36">
        <v>446490</v>
      </c>
      <c r="G14" s="21">
        <v>16385</v>
      </c>
      <c r="H14" s="42">
        <v>42299</v>
      </c>
      <c r="I14" s="26">
        <v>42330</v>
      </c>
      <c r="J14" s="90" t="s">
        <v>54</v>
      </c>
    </row>
    <row r="15" spans="1:10" s="46" customFormat="1" ht="14.45" x14ac:dyDescent="0.3">
      <c r="A15" s="20" t="s">
        <v>145</v>
      </c>
      <c r="B15" s="20" t="s">
        <v>143</v>
      </c>
      <c r="C15" s="20" t="s">
        <v>144</v>
      </c>
      <c r="D15" s="39">
        <v>333903007</v>
      </c>
      <c r="E15" s="40">
        <v>23</v>
      </c>
      <c r="F15" s="36">
        <v>51000</v>
      </c>
      <c r="G15" s="21">
        <v>6572</v>
      </c>
      <c r="H15" s="42">
        <v>42300</v>
      </c>
      <c r="I15" s="26">
        <v>42331</v>
      </c>
      <c r="J15" s="90" t="s">
        <v>54</v>
      </c>
    </row>
    <row r="16" spans="1:10" s="46" customFormat="1" ht="14.45" x14ac:dyDescent="0.3">
      <c r="A16" s="20" t="s">
        <v>147</v>
      </c>
      <c r="B16" s="20" t="s">
        <v>31</v>
      </c>
      <c r="C16" s="20" t="s">
        <v>146</v>
      </c>
      <c r="D16" s="39">
        <v>333903007</v>
      </c>
      <c r="E16" s="40">
        <v>23</v>
      </c>
      <c r="F16" s="36">
        <v>8905</v>
      </c>
      <c r="G16" s="21">
        <v>51999</v>
      </c>
      <c r="H16" s="42">
        <v>42305</v>
      </c>
      <c r="I16" s="26">
        <v>42336</v>
      </c>
      <c r="J16" s="90" t="s">
        <v>54</v>
      </c>
    </row>
    <row r="17" spans="1:10" s="46" customFormat="1" ht="14.45" x14ac:dyDescent="0.3">
      <c r="A17" s="20" t="s">
        <v>112</v>
      </c>
      <c r="B17" s="20" t="s">
        <v>103</v>
      </c>
      <c r="C17" s="20" t="s">
        <v>111</v>
      </c>
      <c r="D17" s="39">
        <v>333903007</v>
      </c>
      <c r="E17" s="40">
        <v>23</v>
      </c>
      <c r="F17" s="36">
        <v>221163.8</v>
      </c>
      <c r="G17" s="21">
        <v>74650</v>
      </c>
      <c r="H17" s="42">
        <v>42306</v>
      </c>
      <c r="I17" s="26">
        <v>42337</v>
      </c>
      <c r="J17" s="90" t="s">
        <v>54</v>
      </c>
    </row>
    <row r="18" spans="1:10" s="46" customFormat="1" ht="14.45" x14ac:dyDescent="0.3">
      <c r="A18" s="20" t="s">
        <v>131</v>
      </c>
      <c r="B18" s="20" t="s">
        <v>101</v>
      </c>
      <c r="C18" s="20" t="s">
        <v>130</v>
      </c>
      <c r="D18" s="39">
        <v>333903006</v>
      </c>
      <c r="E18" s="40">
        <v>23</v>
      </c>
      <c r="F18" s="36">
        <v>8232</v>
      </c>
      <c r="G18" s="21">
        <v>999018</v>
      </c>
      <c r="H18" s="42">
        <v>42306</v>
      </c>
      <c r="I18" s="26">
        <v>42337</v>
      </c>
      <c r="J18" s="90" t="s">
        <v>54</v>
      </c>
    </row>
    <row r="19" spans="1:10" s="46" customFormat="1" ht="14.45" x14ac:dyDescent="0.3">
      <c r="A19" s="20" t="s">
        <v>113</v>
      </c>
      <c r="B19" s="20" t="s">
        <v>10</v>
      </c>
      <c r="C19" s="20" t="s">
        <v>28</v>
      </c>
      <c r="D19" s="39">
        <v>333903914</v>
      </c>
      <c r="E19" s="40">
        <v>23</v>
      </c>
      <c r="F19" s="36">
        <v>27000</v>
      </c>
      <c r="G19" s="21">
        <v>22</v>
      </c>
      <c r="H19" s="42">
        <v>42307</v>
      </c>
      <c r="I19" s="26">
        <v>42338</v>
      </c>
      <c r="J19" s="90" t="s">
        <v>54</v>
      </c>
    </row>
    <row r="20" spans="1:10" s="46" customFormat="1" ht="14.45" x14ac:dyDescent="0.3">
      <c r="A20" s="20" t="s">
        <v>165</v>
      </c>
      <c r="B20" s="20" t="s">
        <v>44</v>
      </c>
      <c r="C20" s="20" t="s">
        <v>45</v>
      </c>
      <c r="D20" s="39">
        <v>333903914</v>
      </c>
      <c r="E20" s="40">
        <v>23</v>
      </c>
      <c r="F20" s="36">
        <v>15420</v>
      </c>
      <c r="G20" s="21">
        <v>303</v>
      </c>
      <c r="H20" s="42">
        <v>42309</v>
      </c>
      <c r="I20" s="26">
        <v>42339</v>
      </c>
      <c r="J20" s="90" t="s">
        <v>54</v>
      </c>
    </row>
    <row r="21" spans="1:10" s="46" customFormat="1" ht="14.45" x14ac:dyDescent="0.3">
      <c r="A21" s="20" t="s">
        <v>129</v>
      </c>
      <c r="B21" s="20" t="s">
        <v>101</v>
      </c>
      <c r="C21" s="20" t="s">
        <v>128</v>
      </c>
      <c r="D21" s="39">
        <v>333903006</v>
      </c>
      <c r="E21" s="40">
        <v>23</v>
      </c>
      <c r="F21" s="36">
        <v>2744</v>
      </c>
      <c r="G21" s="21">
        <v>99037</v>
      </c>
      <c r="H21" s="42">
        <v>42311</v>
      </c>
      <c r="I21" s="26">
        <v>42341</v>
      </c>
      <c r="J21" s="90" t="s">
        <v>54</v>
      </c>
    </row>
    <row r="22" spans="1:10" s="46" customFormat="1" x14ac:dyDescent="0.25">
      <c r="A22" s="20" t="s">
        <v>139</v>
      </c>
      <c r="B22" s="20" t="s">
        <v>137</v>
      </c>
      <c r="C22" s="20" t="s">
        <v>138</v>
      </c>
      <c r="D22" s="39">
        <v>333903921</v>
      </c>
      <c r="E22" s="40">
        <v>23</v>
      </c>
      <c r="F22" s="36">
        <f>1672-83.6</f>
        <v>1588.4</v>
      </c>
      <c r="G22" s="21">
        <v>162</v>
      </c>
      <c r="H22" s="42">
        <v>42313</v>
      </c>
      <c r="I22" s="26">
        <v>42343</v>
      </c>
      <c r="J22" s="90" t="s">
        <v>54</v>
      </c>
    </row>
    <row r="23" spans="1:10" s="46" customFormat="1" x14ac:dyDescent="0.25">
      <c r="A23" s="20" t="s">
        <v>118</v>
      </c>
      <c r="B23" s="20" t="s">
        <v>39</v>
      </c>
      <c r="C23" s="20" t="s">
        <v>117</v>
      </c>
      <c r="D23" s="39">
        <v>333903005</v>
      </c>
      <c r="E23" s="40">
        <v>23</v>
      </c>
      <c r="F23" s="36">
        <v>1728</v>
      </c>
      <c r="G23" s="21">
        <v>915</v>
      </c>
      <c r="H23" s="42">
        <v>42313</v>
      </c>
      <c r="I23" s="26">
        <v>42343</v>
      </c>
      <c r="J23" s="90" t="s">
        <v>54</v>
      </c>
    </row>
    <row r="24" spans="1:10" s="46" customFormat="1" x14ac:dyDescent="0.25">
      <c r="A24" s="20" t="s">
        <v>150</v>
      </c>
      <c r="B24" s="20" t="s">
        <v>70</v>
      </c>
      <c r="C24" s="20" t="s">
        <v>149</v>
      </c>
      <c r="D24" s="39">
        <v>333903006</v>
      </c>
      <c r="E24" s="40">
        <v>23</v>
      </c>
      <c r="F24" s="36">
        <v>660</v>
      </c>
      <c r="G24" s="21">
        <v>579169</v>
      </c>
      <c r="H24" s="42">
        <v>42314</v>
      </c>
      <c r="I24" s="26">
        <v>42344</v>
      </c>
      <c r="J24" s="90" t="s">
        <v>54</v>
      </c>
    </row>
    <row r="25" spans="1:10" s="46" customFormat="1" x14ac:dyDescent="0.25">
      <c r="A25" s="20" t="s">
        <v>163</v>
      </c>
      <c r="B25" s="20" t="s">
        <v>81</v>
      </c>
      <c r="C25" s="20" t="s">
        <v>82</v>
      </c>
      <c r="D25" s="39">
        <v>333903006</v>
      </c>
      <c r="E25" s="40">
        <v>23</v>
      </c>
      <c r="F25" s="36">
        <v>27459</v>
      </c>
      <c r="G25" s="21">
        <v>13875</v>
      </c>
      <c r="H25" s="42">
        <v>42314</v>
      </c>
      <c r="I25" s="26">
        <v>42344</v>
      </c>
      <c r="J25" s="90" t="s">
        <v>54</v>
      </c>
    </row>
    <row r="26" spans="1:10" s="46" customFormat="1" x14ac:dyDescent="0.25">
      <c r="A26" s="20" t="s">
        <v>284</v>
      </c>
      <c r="B26" s="2" t="s">
        <v>279</v>
      </c>
      <c r="C26" s="112" t="s">
        <v>280</v>
      </c>
      <c r="D26" s="3">
        <v>333903006</v>
      </c>
      <c r="E26" s="37">
        <v>23</v>
      </c>
      <c r="F26" s="65">
        <v>969.99</v>
      </c>
      <c r="G26" s="6" t="s">
        <v>281</v>
      </c>
      <c r="H26" s="42">
        <v>42314</v>
      </c>
      <c r="I26" s="26">
        <v>42344</v>
      </c>
      <c r="J26" s="90" t="s">
        <v>54</v>
      </c>
    </row>
    <row r="27" spans="1:10" s="46" customFormat="1" x14ac:dyDescent="0.25">
      <c r="A27" s="20" t="s">
        <v>287</v>
      </c>
      <c r="B27" s="2" t="s">
        <v>279</v>
      </c>
      <c r="C27" s="112" t="s">
        <v>285</v>
      </c>
      <c r="D27" s="3">
        <v>333903006</v>
      </c>
      <c r="E27" s="37">
        <v>23</v>
      </c>
      <c r="F27" s="65">
        <v>1975</v>
      </c>
      <c r="G27" s="6" t="s">
        <v>286</v>
      </c>
      <c r="H27" s="42">
        <v>42314</v>
      </c>
      <c r="I27" s="26">
        <v>42344</v>
      </c>
      <c r="J27" s="90" t="s">
        <v>54</v>
      </c>
    </row>
    <row r="28" spans="1:10" s="46" customFormat="1" x14ac:dyDescent="0.25">
      <c r="A28" s="20" t="s">
        <v>316</v>
      </c>
      <c r="B28" s="20" t="s">
        <v>314</v>
      </c>
      <c r="C28" s="20" t="s">
        <v>315</v>
      </c>
      <c r="D28" s="39">
        <v>333903006</v>
      </c>
      <c r="E28" s="40">
        <v>23</v>
      </c>
      <c r="F28" s="65">
        <v>12500</v>
      </c>
      <c r="G28" s="6">
        <v>3142</v>
      </c>
      <c r="H28" s="42">
        <v>42314</v>
      </c>
      <c r="I28" s="26">
        <v>42344</v>
      </c>
      <c r="J28" s="90" t="s">
        <v>54</v>
      </c>
    </row>
    <row r="29" spans="1:10" s="46" customFormat="1" x14ac:dyDescent="0.25">
      <c r="A29" s="20" t="s">
        <v>176</v>
      </c>
      <c r="B29" s="20" t="s">
        <v>26</v>
      </c>
      <c r="C29" s="20" t="s">
        <v>27</v>
      </c>
      <c r="D29" s="39">
        <v>333903917</v>
      </c>
      <c r="E29" s="40">
        <v>23</v>
      </c>
      <c r="F29" s="36">
        <v>22750.52</v>
      </c>
      <c r="G29" s="21">
        <v>14482</v>
      </c>
      <c r="H29" s="42">
        <v>42317</v>
      </c>
      <c r="I29" s="26">
        <v>42347</v>
      </c>
      <c r="J29" s="90" t="s">
        <v>54</v>
      </c>
    </row>
    <row r="30" spans="1:10" s="46" customFormat="1" x14ac:dyDescent="0.25">
      <c r="A30" s="20" t="s">
        <v>158</v>
      </c>
      <c r="B30" s="20" t="s">
        <v>155</v>
      </c>
      <c r="C30" s="20" t="s">
        <v>98</v>
      </c>
      <c r="D30" s="39">
        <v>333903006</v>
      </c>
      <c r="E30" s="40">
        <v>23</v>
      </c>
      <c r="F30" s="36">
        <v>4264</v>
      </c>
      <c r="G30" s="21">
        <v>17077</v>
      </c>
      <c r="H30" s="42">
        <v>42317</v>
      </c>
      <c r="I30" s="26">
        <v>42347</v>
      </c>
      <c r="J30" s="90" t="s">
        <v>54</v>
      </c>
    </row>
    <row r="31" spans="1:10" s="46" customFormat="1" x14ac:dyDescent="0.25">
      <c r="A31" s="20" t="s">
        <v>108</v>
      </c>
      <c r="B31" s="20" t="s">
        <v>15</v>
      </c>
      <c r="C31" s="20" t="s">
        <v>16</v>
      </c>
      <c r="D31" s="39">
        <v>333903902</v>
      </c>
      <c r="E31" s="40">
        <v>23</v>
      </c>
      <c r="F31" s="36">
        <v>632.36</v>
      </c>
      <c r="G31" s="21">
        <v>38515</v>
      </c>
      <c r="H31" s="42">
        <v>42318</v>
      </c>
      <c r="I31" s="26">
        <v>42348</v>
      </c>
      <c r="J31" s="90" t="s">
        <v>54</v>
      </c>
    </row>
    <row r="32" spans="1:10" s="46" customFormat="1" x14ac:dyDescent="0.25">
      <c r="A32" s="20" t="s">
        <v>114</v>
      </c>
      <c r="B32" s="20" t="s">
        <v>97</v>
      </c>
      <c r="C32" s="20" t="s">
        <v>19</v>
      </c>
      <c r="D32" s="39">
        <v>333903913</v>
      </c>
      <c r="E32" s="40">
        <v>23</v>
      </c>
      <c r="F32" s="36">
        <v>12906.63</v>
      </c>
      <c r="G32" s="21">
        <v>1560</v>
      </c>
      <c r="H32" s="42">
        <v>42318</v>
      </c>
      <c r="I32" s="26">
        <v>42348</v>
      </c>
      <c r="J32" s="90" t="s">
        <v>54</v>
      </c>
    </row>
    <row r="33" spans="1:10" s="46" customFormat="1" x14ac:dyDescent="0.25">
      <c r="A33" s="20" t="s">
        <v>151</v>
      </c>
      <c r="B33" s="20" t="s">
        <v>97</v>
      </c>
      <c r="C33" s="20" t="s">
        <v>19</v>
      </c>
      <c r="D33" s="39">
        <v>333903913</v>
      </c>
      <c r="E33" s="40">
        <v>23</v>
      </c>
      <c r="F33" s="36">
        <v>12906.63</v>
      </c>
      <c r="G33" s="21">
        <v>1561</v>
      </c>
      <c r="H33" s="42">
        <v>42318</v>
      </c>
      <c r="I33" s="26">
        <v>42348</v>
      </c>
      <c r="J33" s="90" t="s">
        <v>54</v>
      </c>
    </row>
    <row r="34" spans="1:10" s="46" customFormat="1" x14ac:dyDescent="0.25">
      <c r="A34" s="20" t="s">
        <v>161</v>
      </c>
      <c r="B34" s="20" t="s">
        <v>41</v>
      </c>
      <c r="C34" s="20" t="s">
        <v>40</v>
      </c>
      <c r="D34" s="39">
        <v>333903913</v>
      </c>
      <c r="E34" s="40">
        <v>23</v>
      </c>
      <c r="F34" s="36">
        <v>1600</v>
      </c>
      <c r="G34" s="21">
        <v>4686</v>
      </c>
      <c r="H34" s="42">
        <v>42318</v>
      </c>
      <c r="I34" s="26">
        <v>42348</v>
      </c>
      <c r="J34" s="90" t="s">
        <v>54</v>
      </c>
    </row>
    <row r="35" spans="1:10" s="46" customFormat="1" x14ac:dyDescent="0.25">
      <c r="A35" s="20" t="s">
        <v>160</v>
      </c>
      <c r="B35" s="20" t="s">
        <v>10</v>
      </c>
      <c r="C35" s="20" t="s">
        <v>159</v>
      </c>
      <c r="D35" s="39">
        <v>333903006</v>
      </c>
      <c r="E35" s="40">
        <v>23</v>
      </c>
      <c r="F35" s="36">
        <v>112773.6</v>
      </c>
      <c r="G35" s="21">
        <v>732</v>
      </c>
      <c r="H35" s="42">
        <v>42321</v>
      </c>
      <c r="I35" s="26">
        <v>42351</v>
      </c>
      <c r="J35" s="90" t="s">
        <v>54</v>
      </c>
    </row>
    <row r="36" spans="1:10" s="46" customFormat="1" x14ac:dyDescent="0.25">
      <c r="A36" s="20" t="s">
        <v>293</v>
      </c>
      <c r="B36" s="2" t="s">
        <v>288</v>
      </c>
      <c r="C36" s="112" t="s">
        <v>291</v>
      </c>
      <c r="D36" s="3">
        <v>333903006</v>
      </c>
      <c r="E36" s="37">
        <v>23</v>
      </c>
      <c r="F36" s="65">
        <v>4246</v>
      </c>
      <c r="G36" s="6" t="s">
        <v>292</v>
      </c>
      <c r="H36" s="42">
        <v>42321</v>
      </c>
      <c r="I36" s="26">
        <v>42351</v>
      </c>
      <c r="J36" s="90" t="s">
        <v>54</v>
      </c>
    </row>
    <row r="37" spans="1:10" s="46" customFormat="1" x14ac:dyDescent="0.25">
      <c r="A37" s="20" t="s">
        <v>298</v>
      </c>
      <c r="B37" s="2" t="s">
        <v>288</v>
      </c>
      <c r="C37" s="112" t="s">
        <v>296</v>
      </c>
      <c r="D37" s="3">
        <v>333903006</v>
      </c>
      <c r="E37" s="37">
        <v>23</v>
      </c>
      <c r="F37" s="65">
        <v>1273.8</v>
      </c>
      <c r="G37" s="6" t="s">
        <v>297</v>
      </c>
      <c r="H37" s="42">
        <v>42321</v>
      </c>
      <c r="I37" s="26">
        <v>42351</v>
      </c>
      <c r="J37" s="90" t="s">
        <v>54</v>
      </c>
    </row>
    <row r="38" spans="1:10" s="46" customFormat="1" x14ac:dyDescent="0.25">
      <c r="A38" s="20" t="s">
        <v>157</v>
      </c>
      <c r="B38" s="20" t="s">
        <v>155</v>
      </c>
      <c r="C38" s="20" t="s">
        <v>156</v>
      </c>
      <c r="D38" s="39">
        <v>333903006</v>
      </c>
      <c r="E38" s="40">
        <v>23</v>
      </c>
      <c r="F38" s="36">
        <v>29520</v>
      </c>
      <c r="G38" s="21">
        <v>17108</v>
      </c>
      <c r="H38" s="42">
        <v>42324</v>
      </c>
      <c r="I38" s="26">
        <v>42354</v>
      </c>
      <c r="J38" s="90" t="s">
        <v>54</v>
      </c>
    </row>
    <row r="39" spans="1:10" s="46" customFormat="1" x14ac:dyDescent="0.25">
      <c r="A39" s="20" t="s">
        <v>366</v>
      </c>
      <c r="B39" s="2" t="s">
        <v>72</v>
      </c>
      <c r="C39" s="20" t="s">
        <v>365</v>
      </c>
      <c r="D39" s="39">
        <v>333903006</v>
      </c>
      <c r="E39" s="40">
        <v>23</v>
      </c>
      <c r="F39" s="65">
        <v>18400</v>
      </c>
      <c r="G39" s="6">
        <v>20293</v>
      </c>
      <c r="H39" s="42">
        <v>42324</v>
      </c>
      <c r="I39" s="26">
        <v>42354</v>
      </c>
      <c r="J39" s="90" t="s">
        <v>54</v>
      </c>
    </row>
    <row r="40" spans="1:10" s="46" customFormat="1" x14ac:dyDescent="0.25">
      <c r="A40" s="20" t="s">
        <v>191</v>
      </c>
      <c r="B40" s="20" t="s">
        <v>184</v>
      </c>
      <c r="C40" s="20" t="s">
        <v>190</v>
      </c>
      <c r="D40" s="39">
        <v>333903006</v>
      </c>
      <c r="E40" s="40">
        <v>23</v>
      </c>
      <c r="F40" s="36">
        <v>4473.8900000000003</v>
      </c>
      <c r="G40" s="21">
        <v>14636</v>
      </c>
      <c r="H40" s="42">
        <v>42325</v>
      </c>
      <c r="I40" s="26">
        <v>42355</v>
      </c>
      <c r="J40" s="90" t="s">
        <v>54</v>
      </c>
    </row>
    <row r="41" spans="1:10" s="46" customFormat="1" x14ac:dyDescent="0.25">
      <c r="A41" s="20" t="s">
        <v>174</v>
      </c>
      <c r="B41" s="20" t="s">
        <v>172</v>
      </c>
      <c r="C41" s="20" t="s">
        <v>173</v>
      </c>
      <c r="D41" s="39">
        <v>333903007</v>
      </c>
      <c r="E41" s="40">
        <v>23</v>
      </c>
      <c r="F41" s="36">
        <v>19710</v>
      </c>
      <c r="G41" s="21">
        <v>400168</v>
      </c>
      <c r="H41" s="42">
        <v>42327</v>
      </c>
      <c r="I41" s="26">
        <v>42357</v>
      </c>
      <c r="J41" s="90" t="s">
        <v>54</v>
      </c>
    </row>
    <row r="42" spans="1:10" s="46" customFormat="1" x14ac:dyDescent="0.25">
      <c r="A42" s="20" t="s">
        <v>169</v>
      </c>
      <c r="B42" s="20" t="s">
        <v>92</v>
      </c>
      <c r="C42" s="20" t="s">
        <v>91</v>
      </c>
      <c r="D42" s="39">
        <v>333903006</v>
      </c>
      <c r="E42" s="40">
        <v>23</v>
      </c>
      <c r="F42" s="36">
        <v>3969</v>
      </c>
      <c r="G42" s="21">
        <v>611501</v>
      </c>
      <c r="H42" s="42">
        <v>42332</v>
      </c>
      <c r="I42" s="26">
        <v>42362</v>
      </c>
      <c r="J42" s="90" t="s">
        <v>54</v>
      </c>
    </row>
    <row r="43" spans="1:10" s="46" customFormat="1" x14ac:dyDescent="0.25">
      <c r="A43" s="20" t="s">
        <v>188</v>
      </c>
      <c r="B43" s="20" t="s">
        <v>183</v>
      </c>
      <c r="C43" s="20" t="s">
        <v>186</v>
      </c>
      <c r="D43" s="39">
        <v>333903006</v>
      </c>
      <c r="E43" s="40">
        <v>23</v>
      </c>
      <c r="F43" s="36">
        <f>18505.4+2129.7</f>
        <v>20635.100000000002</v>
      </c>
      <c r="G43" s="21" t="s">
        <v>187</v>
      </c>
      <c r="H43" s="42">
        <v>42332</v>
      </c>
      <c r="I43" s="26">
        <v>42362</v>
      </c>
      <c r="J43" s="90" t="s">
        <v>54</v>
      </c>
    </row>
    <row r="44" spans="1:10" s="46" customFormat="1" x14ac:dyDescent="0.25">
      <c r="A44" s="20" t="s">
        <v>405</v>
      </c>
      <c r="B44" s="2" t="s">
        <v>110</v>
      </c>
      <c r="C44" s="20" t="s">
        <v>404</v>
      </c>
      <c r="D44" s="39">
        <v>333903914</v>
      </c>
      <c r="E44" s="40">
        <v>23</v>
      </c>
      <c r="F44" s="65">
        <v>5820</v>
      </c>
      <c r="G44" s="6">
        <v>70</v>
      </c>
      <c r="H44" s="42">
        <v>42333</v>
      </c>
      <c r="I44" s="26">
        <v>42363</v>
      </c>
      <c r="J44" s="90" t="s">
        <v>54</v>
      </c>
    </row>
    <row r="45" spans="1:10" s="46" customFormat="1" x14ac:dyDescent="0.25">
      <c r="A45" s="20" t="s">
        <v>206</v>
      </c>
      <c r="B45" s="20" t="s">
        <v>204</v>
      </c>
      <c r="C45" s="20" t="s">
        <v>205</v>
      </c>
      <c r="D45" s="39">
        <v>333903927</v>
      </c>
      <c r="E45" s="40">
        <v>23</v>
      </c>
      <c r="F45" s="36">
        <v>20000</v>
      </c>
      <c r="G45" s="21">
        <v>2984</v>
      </c>
      <c r="H45" s="42">
        <v>42335</v>
      </c>
      <c r="I45" s="26">
        <v>42365</v>
      </c>
      <c r="J45" s="90" t="s">
        <v>54</v>
      </c>
    </row>
    <row r="46" spans="1:10" s="46" customFormat="1" x14ac:dyDescent="0.25">
      <c r="A46" s="20" t="s">
        <v>200</v>
      </c>
      <c r="B46" s="20" t="s">
        <v>63</v>
      </c>
      <c r="C46" s="20" t="s">
        <v>57</v>
      </c>
      <c r="D46" s="39">
        <v>333903911</v>
      </c>
      <c r="E46" s="40">
        <v>23</v>
      </c>
      <c r="F46" s="36">
        <v>16919.11</v>
      </c>
      <c r="G46" s="21" t="s">
        <v>51</v>
      </c>
      <c r="H46" s="42">
        <v>42339</v>
      </c>
      <c r="I46" s="26">
        <v>42366</v>
      </c>
      <c r="J46" s="90" t="s">
        <v>54</v>
      </c>
    </row>
    <row r="47" spans="1:10" s="46" customFormat="1" x14ac:dyDescent="0.25">
      <c r="A47" s="20" t="s">
        <v>201</v>
      </c>
      <c r="B47" s="20" t="s">
        <v>84</v>
      </c>
      <c r="C47" s="20" t="s">
        <v>85</v>
      </c>
      <c r="D47" s="39">
        <v>333903915</v>
      </c>
      <c r="E47" s="40">
        <v>23</v>
      </c>
      <c r="F47" s="36">
        <v>49854.47</v>
      </c>
      <c r="G47" s="21" t="s">
        <v>64</v>
      </c>
      <c r="H47" s="42">
        <v>42348</v>
      </c>
      <c r="I47" s="35">
        <v>42366</v>
      </c>
      <c r="J47" s="90" t="s">
        <v>54</v>
      </c>
    </row>
    <row r="48" spans="1:10" s="46" customFormat="1" x14ac:dyDescent="0.25">
      <c r="A48" s="20" t="s">
        <v>439</v>
      </c>
      <c r="B48" s="2" t="s">
        <v>63</v>
      </c>
      <c r="C48" s="20" t="s">
        <v>359</v>
      </c>
      <c r="D48" s="39">
        <v>333903911</v>
      </c>
      <c r="E48" s="40">
        <v>23</v>
      </c>
      <c r="F48" s="65">
        <v>1980.42</v>
      </c>
      <c r="G48" s="6">
        <v>5140782</v>
      </c>
      <c r="H48" s="42">
        <v>42706</v>
      </c>
      <c r="I48" s="26">
        <v>42366</v>
      </c>
      <c r="J48" s="90" t="s">
        <v>54</v>
      </c>
    </row>
    <row r="49" spans="1:10" s="46" customFormat="1" x14ac:dyDescent="0.25">
      <c r="A49" s="20" t="s">
        <v>178</v>
      </c>
      <c r="B49" s="20" t="s">
        <v>10</v>
      </c>
      <c r="C49" s="20" t="s">
        <v>28</v>
      </c>
      <c r="D49" s="39">
        <v>333903914</v>
      </c>
      <c r="E49" s="40">
        <v>23</v>
      </c>
      <c r="F49" s="36">
        <v>27000</v>
      </c>
      <c r="G49" s="21">
        <v>24</v>
      </c>
      <c r="H49" s="42">
        <v>42338</v>
      </c>
      <c r="I49" s="26">
        <v>42368</v>
      </c>
      <c r="J49" s="90" t="s">
        <v>54</v>
      </c>
    </row>
    <row r="50" spans="1:10" s="46" customFormat="1" x14ac:dyDescent="0.25">
      <c r="A50" s="20" t="s">
        <v>164</v>
      </c>
      <c r="B50" s="72" t="s">
        <v>44</v>
      </c>
      <c r="C50" s="21" t="s">
        <v>45</v>
      </c>
      <c r="D50" s="22">
        <v>333903914</v>
      </c>
      <c r="E50" s="40">
        <v>23</v>
      </c>
      <c r="F50" s="36">
        <v>14392</v>
      </c>
      <c r="G50" s="21">
        <v>334</v>
      </c>
      <c r="H50" s="42">
        <v>42339</v>
      </c>
      <c r="I50" s="26">
        <v>42370</v>
      </c>
      <c r="J50" s="90" t="s">
        <v>54</v>
      </c>
    </row>
    <row r="51" spans="1:10" s="46" customFormat="1" x14ac:dyDescent="0.25">
      <c r="A51" s="20" t="s">
        <v>167</v>
      </c>
      <c r="B51" s="72" t="s">
        <v>14</v>
      </c>
      <c r="C51" s="21" t="s">
        <v>59</v>
      </c>
      <c r="D51" s="22">
        <v>333903941</v>
      </c>
      <c r="E51" s="40">
        <v>23</v>
      </c>
      <c r="F51" s="36">
        <f>111654.1+581.34</f>
        <v>112235.44</v>
      </c>
      <c r="G51" s="21" t="s">
        <v>166</v>
      </c>
      <c r="H51" s="42">
        <v>42339</v>
      </c>
      <c r="I51" s="26">
        <v>42370</v>
      </c>
      <c r="J51" s="90" t="s">
        <v>54</v>
      </c>
    </row>
    <row r="52" spans="1:10" s="46" customFormat="1" x14ac:dyDescent="0.25">
      <c r="A52" s="20" t="s">
        <v>182</v>
      </c>
      <c r="B52" s="72" t="s">
        <v>93</v>
      </c>
      <c r="C52" s="21" t="s">
        <v>181</v>
      </c>
      <c r="D52" s="22">
        <v>333903005</v>
      </c>
      <c r="E52" s="40">
        <v>23</v>
      </c>
      <c r="F52" s="36">
        <v>635</v>
      </c>
      <c r="G52" s="21">
        <v>5648</v>
      </c>
      <c r="H52" s="42">
        <v>42339</v>
      </c>
      <c r="I52" s="26">
        <v>42370</v>
      </c>
      <c r="J52" s="90" t="s">
        <v>54</v>
      </c>
    </row>
    <row r="53" spans="1:10" s="46" customFormat="1" x14ac:dyDescent="0.25">
      <c r="A53" s="20" t="s">
        <v>202</v>
      </c>
      <c r="B53" s="72" t="s">
        <v>97</v>
      </c>
      <c r="C53" s="21" t="s">
        <v>19</v>
      </c>
      <c r="D53" s="22">
        <v>333903913</v>
      </c>
      <c r="E53" s="40">
        <v>23</v>
      </c>
      <c r="F53" s="36">
        <v>12906.63</v>
      </c>
      <c r="G53" s="21">
        <v>1592</v>
      </c>
      <c r="H53" s="42">
        <v>42339</v>
      </c>
      <c r="I53" s="26">
        <v>42370</v>
      </c>
      <c r="J53" s="90" t="s">
        <v>54</v>
      </c>
    </row>
    <row r="54" spans="1:10" s="46" customFormat="1" x14ac:dyDescent="0.25">
      <c r="A54" s="20" t="s">
        <v>268</v>
      </c>
      <c r="B54" s="75" t="s">
        <v>103</v>
      </c>
      <c r="C54" s="66" t="s">
        <v>267</v>
      </c>
      <c r="D54" s="4">
        <v>333903007</v>
      </c>
      <c r="E54" s="37">
        <v>23</v>
      </c>
      <c r="F54" s="65">
        <v>267407.14</v>
      </c>
      <c r="G54" s="6">
        <v>83037</v>
      </c>
      <c r="H54" s="42">
        <v>42339</v>
      </c>
      <c r="I54" s="26">
        <v>42370</v>
      </c>
      <c r="J54" s="90" t="s">
        <v>54</v>
      </c>
    </row>
    <row r="55" spans="1:10" s="46" customFormat="1" ht="15" customHeight="1" x14ac:dyDescent="0.25">
      <c r="A55" s="20" t="s">
        <v>270</v>
      </c>
      <c r="B55" s="75" t="s">
        <v>101</v>
      </c>
      <c r="C55" s="66" t="s">
        <v>269</v>
      </c>
      <c r="D55" s="4">
        <v>333903006</v>
      </c>
      <c r="E55" s="37">
        <v>25</v>
      </c>
      <c r="F55" s="65">
        <v>10976</v>
      </c>
      <c r="G55" s="6">
        <v>103326</v>
      </c>
      <c r="H55" s="42">
        <v>42339</v>
      </c>
      <c r="I55" s="26">
        <v>42370</v>
      </c>
      <c r="J55" s="90" t="s">
        <v>54</v>
      </c>
    </row>
    <row r="56" spans="1:10" s="46" customFormat="1" ht="15" customHeight="1" x14ac:dyDescent="0.25">
      <c r="A56" s="20" t="s">
        <v>283</v>
      </c>
      <c r="B56" s="75" t="s">
        <v>101</v>
      </c>
      <c r="C56" s="66" t="s">
        <v>282</v>
      </c>
      <c r="D56" s="4">
        <v>333903006</v>
      </c>
      <c r="E56" s="37">
        <v>25</v>
      </c>
      <c r="F56" s="65">
        <v>8232</v>
      </c>
      <c r="G56" s="6">
        <v>103268</v>
      </c>
      <c r="H56" s="42">
        <v>42339</v>
      </c>
      <c r="I56" s="26">
        <v>42370</v>
      </c>
      <c r="J56" s="90" t="s">
        <v>54</v>
      </c>
    </row>
    <row r="57" spans="1:10" s="46" customFormat="1" x14ac:dyDescent="0.25">
      <c r="A57" s="20" t="s">
        <v>290</v>
      </c>
      <c r="B57" s="75" t="s">
        <v>288</v>
      </c>
      <c r="C57" s="66" t="s">
        <v>289</v>
      </c>
      <c r="D57" s="4">
        <v>333903006</v>
      </c>
      <c r="E57" s="37">
        <v>23</v>
      </c>
      <c r="F57" s="65">
        <v>2547.6</v>
      </c>
      <c r="G57" s="6">
        <v>6585</v>
      </c>
      <c r="H57" s="42">
        <v>42339</v>
      </c>
      <c r="I57" s="26">
        <v>42370</v>
      </c>
      <c r="J57" s="90" t="s">
        <v>54</v>
      </c>
    </row>
    <row r="58" spans="1:10" s="46" customFormat="1" ht="15" customHeight="1" x14ac:dyDescent="0.25">
      <c r="A58" s="20" t="s">
        <v>304</v>
      </c>
      <c r="B58" s="75" t="s">
        <v>83</v>
      </c>
      <c r="C58" s="66" t="s">
        <v>303</v>
      </c>
      <c r="D58" s="4">
        <v>333903006</v>
      </c>
      <c r="E58" s="37">
        <v>25</v>
      </c>
      <c r="F58" s="65">
        <v>12600</v>
      </c>
      <c r="G58" s="6">
        <v>75719</v>
      </c>
      <c r="H58" s="42">
        <v>42339</v>
      </c>
      <c r="I58" s="26">
        <v>42370</v>
      </c>
      <c r="J58" s="90" t="s">
        <v>54</v>
      </c>
    </row>
    <row r="59" spans="1:10" s="46" customFormat="1" x14ac:dyDescent="0.25">
      <c r="A59" s="20" t="s">
        <v>349</v>
      </c>
      <c r="B59" s="75" t="s">
        <v>350</v>
      </c>
      <c r="C59" s="21" t="s">
        <v>348</v>
      </c>
      <c r="D59" s="22">
        <v>333903006</v>
      </c>
      <c r="E59" s="40">
        <v>23</v>
      </c>
      <c r="F59" s="65">
        <v>74700</v>
      </c>
      <c r="G59" s="6">
        <v>44016</v>
      </c>
      <c r="H59" s="42">
        <v>42352</v>
      </c>
      <c r="I59" s="26">
        <v>42370</v>
      </c>
      <c r="J59" s="90" t="s">
        <v>54</v>
      </c>
    </row>
    <row r="60" spans="1:10" s="46" customFormat="1" x14ac:dyDescent="0.25">
      <c r="A60" s="20" t="s">
        <v>154</v>
      </c>
      <c r="B60" s="72" t="s">
        <v>152</v>
      </c>
      <c r="C60" s="21" t="s">
        <v>153</v>
      </c>
      <c r="D60" s="22">
        <v>333903956</v>
      </c>
      <c r="E60" s="40">
        <v>23</v>
      </c>
      <c r="F60" s="36">
        <v>7990</v>
      </c>
      <c r="G60" s="21">
        <v>8780</v>
      </c>
      <c r="H60" s="42">
        <v>42340</v>
      </c>
      <c r="I60" s="26">
        <v>42371</v>
      </c>
      <c r="J60" s="90" t="s">
        <v>54</v>
      </c>
    </row>
    <row r="61" spans="1:10" s="46" customFormat="1" ht="15" customHeight="1" x14ac:dyDescent="0.25">
      <c r="A61" s="20" t="s">
        <v>270</v>
      </c>
      <c r="B61" s="75" t="s">
        <v>101</v>
      </c>
      <c r="C61" s="66" t="s">
        <v>271</v>
      </c>
      <c r="D61" s="4">
        <v>333903006</v>
      </c>
      <c r="E61" s="37">
        <v>25</v>
      </c>
      <c r="F61" s="65">
        <v>10701.6</v>
      </c>
      <c r="G61" s="6">
        <v>103328</v>
      </c>
      <c r="H61" s="42">
        <v>42340</v>
      </c>
      <c r="I61" s="26">
        <v>42371</v>
      </c>
      <c r="J61" s="90" t="s">
        <v>54</v>
      </c>
    </row>
    <row r="62" spans="1:10" s="46" customFormat="1" x14ac:dyDescent="0.25">
      <c r="A62" s="20" t="s">
        <v>339</v>
      </c>
      <c r="B62" s="75" t="s">
        <v>34</v>
      </c>
      <c r="C62" s="21" t="s">
        <v>35</v>
      </c>
      <c r="D62" s="22">
        <v>333903959</v>
      </c>
      <c r="E62" s="40">
        <v>23</v>
      </c>
      <c r="F62" s="65">
        <v>299992</v>
      </c>
      <c r="G62" s="6">
        <v>2004</v>
      </c>
      <c r="H62" s="42">
        <v>42340</v>
      </c>
      <c r="I62" s="26">
        <v>42371</v>
      </c>
      <c r="J62" s="90" t="s">
        <v>54</v>
      </c>
    </row>
    <row r="63" spans="1:10" s="46" customFormat="1" x14ac:dyDescent="0.25">
      <c r="A63" s="20" t="s">
        <v>262</v>
      </c>
      <c r="B63" s="75" t="s">
        <v>23</v>
      </c>
      <c r="C63" s="66" t="s">
        <v>107</v>
      </c>
      <c r="D63" s="4">
        <v>333903007</v>
      </c>
      <c r="E63" s="37">
        <v>23</v>
      </c>
      <c r="F63" s="65">
        <v>61628</v>
      </c>
      <c r="G63" s="6">
        <v>16513</v>
      </c>
      <c r="H63" s="42">
        <v>42341</v>
      </c>
      <c r="I63" s="26">
        <v>42372</v>
      </c>
      <c r="J63" s="90" t="s">
        <v>54</v>
      </c>
    </row>
    <row r="64" spans="1:10" s="46" customFormat="1" ht="15" customHeight="1" x14ac:dyDescent="0.25">
      <c r="A64" s="20" t="s">
        <v>331</v>
      </c>
      <c r="B64" s="72" t="s">
        <v>288</v>
      </c>
      <c r="C64" s="21" t="s">
        <v>332</v>
      </c>
      <c r="D64" s="22">
        <v>333903006</v>
      </c>
      <c r="E64" s="40">
        <v>25</v>
      </c>
      <c r="F64" s="65">
        <v>1273.8</v>
      </c>
      <c r="G64" s="6">
        <v>6754</v>
      </c>
      <c r="H64" s="42">
        <v>42341</v>
      </c>
      <c r="I64" s="26">
        <v>42372</v>
      </c>
      <c r="J64" s="90" t="s">
        <v>54</v>
      </c>
    </row>
    <row r="65" spans="1:10" s="46" customFormat="1" x14ac:dyDescent="0.25">
      <c r="A65" s="20" t="s">
        <v>253</v>
      </c>
      <c r="B65" s="75" t="s">
        <v>42</v>
      </c>
      <c r="C65" s="66" t="s">
        <v>75</v>
      </c>
      <c r="D65" s="4">
        <v>333903914</v>
      </c>
      <c r="E65" s="37">
        <v>23</v>
      </c>
      <c r="F65" s="65">
        <v>2740</v>
      </c>
      <c r="G65" s="6">
        <v>161</v>
      </c>
      <c r="H65" s="42">
        <v>42342</v>
      </c>
      <c r="I65" s="26">
        <v>42373</v>
      </c>
      <c r="J65" s="90" t="s">
        <v>54</v>
      </c>
    </row>
    <row r="66" spans="1:10" s="46" customFormat="1" x14ac:dyDescent="0.25">
      <c r="A66" s="20" t="s">
        <v>254</v>
      </c>
      <c r="B66" s="75" t="s">
        <v>42</v>
      </c>
      <c r="C66" s="66" t="s">
        <v>75</v>
      </c>
      <c r="D66" s="4">
        <v>333903914</v>
      </c>
      <c r="E66" s="37">
        <v>23</v>
      </c>
      <c r="F66" s="65">
        <v>2740</v>
      </c>
      <c r="G66" s="6">
        <v>162</v>
      </c>
      <c r="H66" s="42">
        <v>42342</v>
      </c>
      <c r="I66" s="26">
        <v>42373</v>
      </c>
      <c r="J66" s="90" t="s">
        <v>54</v>
      </c>
    </row>
    <row r="67" spans="1:10" s="46" customFormat="1" x14ac:dyDescent="0.25">
      <c r="A67" s="20" t="s">
        <v>255</v>
      </c>
      <c r="B67" s="75" t="s">
        <v>42</v>
      </c>
      <c r="C67" s="66" t="s">
        <v>75</v>
      </c>
      <c r="D67" s="4">
        <v>333903914</v>
      </c>
      <c r="E67" s="37">
        <v>23</v>
      </c>
      <c r="F67" s="65">
        <v>2740</v>
      </c>
      <c r="G67" s="6">
        <v>163</v>
      </c>
      <c r="H67" s="42">
        <v>42342</v>
      </c>
      <c r="I67" s="26">
        <v>42373</v>
      </c>
      <c r="J67" s="90" t="s">
        <v>54</v>
      </c>
    </row>
    <row r="68" spans="1:10" s="46" customFormat="1" x14ac:dyDescent="0.25">
      <c r="A68" s="20" t="s">
        <v>256</v>
      </c>
      <c r="B68" s="75" t="s">
        <v>42</v>
      </c>
      <c r="C68" s="66" t="s">
        <v>75</v>
      </c>
      <c r="D68" s="4">
        <v>333903914</v>
      </c>
      <c r="E68" s="37">
        <v>23</v>
      </c>
      <c r="F68" s="65">
        <v>2740</v>
      </c>
      <c r="G68" s="6">
        <v>164</v>
      </c>
      <c r="H68" s="42">
        <v>42342</v>
      </c>
      <c r="I68" s="26">
        <v>42373</v>
      </c>
      <c r="J68" s="90" t="s">
        <v>54</v>
      </c>
    </row>
    <row r="69" spans="1:10" s="46" customFormat="1" x14ac:dyDescent="0.25">
      <c r="A69" s="20" t="s">
        <v>257</v>
      </c>
      <c r="B69" s="75" t="s">
        <v>42</v>
      </c>
      <c r="C69" s="66" t="s">
        <v>75</v>
      </c>
      <c r="D69" s="4">
        <v>333903914</v>
      </c>
      <c r="E69" s="37">
        <v>23</v>
      </c>
      <c r="F69" s="65">
        <v>2740</v>
      </c>
      <c r="G69" s="6">
        <v>165</v>
      </c>
      <c r="H69" s="42">
        <v>42342</v>
      </c>
      <c r="I69" s="26">
        <v>42373</v>
      </c>
      <c r="J69" s="90" t="s">
        <v>54</v>
      </c>
    </row>
    <row r="70" spans="1:10" s="46" customFormat="1" ht="15" customHeight="1" x14ac:dyDescent="0.25">
      <c r="A70" s="20" t="s">
        <v>302</v>
      </c>
      <c r="B70" s="75" t="s">
        <v>94</v>
      </c>
      <c r="C70" s="66" t="s">
        <v>301</v>
      </c>
      <c r="D70" s="4">
        <v>333903006</v>
      </c>
      <c r="E70" s="37">
        <v>10</v>
      </c>
      <c r="F70" s="65">
        <v>13200</v>
      </c>
      <c r="G70" s="6">
        <v>34896</v>
      </c>
      <c r="H70" s="42">
        <v>42708</v>
      </c>
      <c r="I70" s="26">
        <v>42373</v>
      </c>
      <c r="J70" s="90" t="s">
        <v>54</v>
      </c>
    </row>
    <row r="71" spans="1:10" s="46" customFormat="1" x14ac:dyDescent="0.25">
      <c r="A71" s="20" t="s">
        <v>310</v>
      </c>
      <c r="B71" s="75" t="s">
        <v>42</v>
      </c>
      <c r="C71" s="66" t="s">
        <v>75</v>
      </c>
      <c r="D71" s="4">
        <v>333903914</v>
      </c>
      <c r="E71" s="37">
        <v>23</v>
      </c>
      <c r="F71" s="65">
        <v>750</v>
      </c>
      <c r="G71" s="6">
        <v>167</v>
      </c>
      <c r="H71" s="42">
        <v>42342</v>
      </c>
      <c r="I71" s="26">
        <v>42373</v>
      </c>
      <c r="J71" s="90" t="s">
        <v>54</v>
      </c>
    </row>
    <row r="72" spans="1:10" s="46" customFormat="1" x14ac:dyDescent="0.25">
      <c r="A72" s="20" t="s">
        <v>306</v>
      </c>
      <c r="B72" s="75" t="s">
        <v>42</v>
      </c>
      <c r="C72" s="66" t="s">
        <v>75</v>
      </c>
      <c r="D72" s="4">
        <v>333903914</v>
      </c>
      <c r="E72" s="37">
        <v>23</v>
      </c>
      <c r="F72" s="65">
        <v>750</v>
      </c>
      <c r="G72" s="6">
        <v>168</v>
      </c>
      <c r="H72" s="42">
        <v>42342</v>
      </c>
      <c r="I72" s="26">
        <v>42373</v>
      </c>
      <c r="J72" s="90" t="s">
        <v>54</v>
      </c>
    </row>
    <row r="73" spans="1:10" s="46" customFormat="1" x14ac:dyDescent="0.25">
      <c r="A73" s="20" t="s">
        <v>307</v>
      </c>
      <c r="B73" s="75" t="s">
        <v>42</v>
      </c>
      <c r="C73" s="66" t="s">
        <v>75</v>
      </c>
      <c r="D73" s="4">
        <v>333903914</v>
      </c>
      <c r="E73" s="37">
        <v>23</v>
      </c>
      <c r="F73" s="65">
        <v>750</v>
      </c>
      <c r="G73" s="6">
        <v>169</v>
      </c>
      <c r="H73" s="42">
        <v>42342</v>
      </c>
      <c r="I73" s="26">
        <v>42373</v>
      </c>
      <c r="J73" s="90" t="s">
        <v>54</v>
      </c>
    </row>
    <row r="74" spans="1:10" s="46" customFormat="1" x14ac:dyDescent="0.25">
      <c r="A74" s="20" t="s">
        <v>309</v>
      </c>
      <c r="B74" s="75" t="s">
        <v>42</v>
      </c>
      <c r="C74" s="66" t="s">
        <v>75</v>
      </c>
      <c r="D74" s="4">
        <v>333903914</v>
      </c>
      <c r="E74" s="37">
        <v>23</v>
      </c>
      <c r="F74" s="65">
        <v>750</v>
      </c>
      <c r="G74" s="6">
        <v>170</v>
      </c>
      <c r="H74" s="42">
        <v>42342</v>
      </c>
      <c r="I74" s="26">
        <v>42373</v>
      </c>
      <c r="J74" s="90" t="s">
        <v>54</v>
      </c>
    </row>
    <row r="75" spans="1:10" s="46" customFormat="1" x14ac:dyDescent="0.25">
      <c r="A75" s="20" t="s">
        <v>308</v>
      </c>
      <c r="B75" s="75" t="s">
        <v>42</v>
      </c>
      <c r="C75" s="66" t="s">
        <v>75</v>
      </c>
      <c r="D75" s="4">
        <v>333903914</v>
      </c>
      <c r="E75" s="37">
        <v>23</v>
      </c>
      <c r="F75" s="65">
        <v>750</v>
      </c>
      <c r="G75" s="6">
        <v>171</v>
      </c>
      <c r="H75" s="42">
        <v>42342</v>
      </c>
      <c r="I75" s="26">
        <v>42373</v>
      </c>
      <c r="J75" s="90" t="s">
        <v>54</v>
      </c>
    </row>
    <row r="76" spans="1:10" s="46" customFormat="1" ht="15" customHeight="1" x14ac:dyDescent="0.25">
      <c r="A76" s="20" t="s">
        <v>334</v>
      </c>
      <c r="B76" s="75" t="s">
        <v>102</v>
      </c>
      <c r="C76" s="21" t="s">
        <v>333</v>
      </c>
      <c r="D76" s="22">
        <v>333903006</v>
      </c>
      <c r="E76" s="40">
        <v>25</v>
      </c>
      <c r="F76" s="65">
        <v>10200</v>
      </c>
      <c r="G76" s="6">
        <v>1009</v>
      </c>
      <c r="H76" s="42">
        <v>42342</v>
      </c>
      <c r="I76" s="26">
        <v>42373</v>
      </c>
      <c r="J76" s="90" t="s">
        <v>54</v>
      </c>
    </row>
    <row r="77" spans="1:10" s="46" customFormat="1" x14ac:dyDescent="0.25">
      <c r="A77" s="20" t="s">
        <v>426</v>
      </c>
      <c r="B77" s="75" t="s">
        <v>44</v>
      </c>
      <c r="C77" s="21" t="s">
        <v>425</v>
      </c>
      <c r="D77" s="22">
        <v>333903914</v>
      </c>
      <c r="E77" s="40">
        <v>23</v>
      </c>
      <c r="F77" s="65">
        <v>1028</v>
      </c>
      <c r="G77" s="6">
        <v>108</v>
      </c>
      <c r="H77" s="42">
        <v>42342</v>
      </c>
      <c r="I77" s="26">
        <v>42373</v>
      </c>
      <c r="J77" s="90" t="s">
        <v>54</v>
      </c>
    </row>
    <row r="78" spans="1:10" s="46" customFormat="1" x14ac:dyDescent="0.25">
      <c r="A78" s="20" t="s">
        <v>427</v>
      </c>
      <c r="B78" s="2" t="s">
        <v>44</v>
      </c>
      <c r="C78" s="20" t="s">
        <v>425</v>
      </c>
      <c r="D78" s="39">
        <v>333903914</v>
      </c>
      <c r="E78" s="40">
        <v>23</v>
      </c>
      <c r="F78" s="65">
        <v>15420</v>
      </c>
      <c r="G78" s="6">
        <v>109</v>
      </c>
      <c r="H78" s="42">
        <v>42342</v>
      </c>
      <c r="I78" s="26">
        <v>42373</v>
      </c>
      <c r="J78" s="90" t="s">
        <v>54</v>
      </c>
    </row>
    <row r="79" spans="1:10" s="46" customFormat="1" x14ac:dyDescent="0.25">
      <c r="A79" s="20" t="s">
        <v>318</v>
      </c>
      <c r="B79" s="20" t="s">
        <v>314</v>
      </c>
      <c r="C79" s="20" t="s">
        <v>317</v>
      </c>
      <c r="D79" s="39">
        <v>333903006</v>
      </c>
      <c r="E79" s="40">
        <v>23</v>
      </c>
      <c r="F79" s="65">
        <v>21600</v>
      </c>
      <c r="G79" s="6">
        <v>3342</v>
      </c>
      <c r="H79" s="42">
        <v>42314</v>
      </c>
      <c r="I79" s="26">
        <v>42375</v>
      </c>
      <c r="J79" s="90" t="s">
        <v>54</v>
      </c>
    </row>
    <row r="80" spans="1:10" s="46" customFormat="1" x14ac:dyDescent="0.25">
      <c r="A80" s="20" t="s">
        <v>177</v>
      </c>
      <c r="B80" s="20" t="s">
        <v>12</v>
      </c>
      <c r="C80" s="20" t="s">
        <v>13</v>
      </c>
      <c r="D80" s="39">
        <v>333903909</v>
      </c>
      <c r="E80" s="40">
        <v>23</v>
      </c>
      <c r="F80" s="36">
        <f>9665.59+12108.89</f>
        <v>21774.48</v>
      </c>
      <c r="G80" s="21" t="s">
        <v>175</v>
      </c>
      <c r="H80" s="42">
        <v>42345</v>
      </c>
      <c r="I80" s="26">
        <v>42376</v>
      </c>
      <c r="J80" s="90" t="s">
        <v>54</v>
      </c>
    </row>
    <row r="81" spans="1:10" s="46" customFormat="1" x14ac:dyDescent="0.25">
      <c r="A81" s="20" t="s">
        <v>362</v>
      </c>
      <c r="B81" s="2" t="s">
        <v>23</v>
      </c>
      <c r="C81" s="20" t="s">
        <v>77</v>
      </c>
      <c r="D81" s="39">
        <v>333903007</v>
      </c>
      <c r="E81" s="40">
        <v>23</v>
      </c>
      <c r="F81" s="65">
        <v>25600</v>
      </c>
      <c r="G81" s="6">
        <v>16539</v>
      </c>
      <c r="H81" s="42">
        <v>42345</v>
      </c>
      <c r="I81" s="26">
        <v>42376</v>
      </c>
      <c r="J81" s="90" t="s">
        <v>54</v>
      </c>
    </row>
    <row r="82" spans="1:10" s="46" customFormat="1" x14ac:dyDescent="0.25">
      <c r="A82" s="20" t="s">
        <v>189</v>
      </c>
      <c r="B82" s="20" t="s">
        <v>15</v>
      </c>
      <c r="C82" s="20" t="s">
        <v>16</v>
      </c>
      <c r="D82" s="39">
        <v>333903902</v>
      </c>
      <c r="E82" s="40">
        <v>23</v>
      </c>
      <c r="F82" s="36">
        <v>1357.41</v>
      </c>
      <c r="G82" s="21">
        <v>40805</v>
      </c>
      <c r="H82" s="42">
        <v>42346</v>
      </c>
      <c r="I82" s="26">
        <v>42377</v>
      </c>
      <c r="J82" s="90" t="s">
        <v>54</v>
      </c>
    </row>
    <row r="83" spans="1:10" s="46" customFormat="1" ht="15" customHeight="1" x14ac:dyDescent="0.25">
      <c r="A83" s="20" t="s">
        <v>347</v>
      </c>
      <c r="B83" s="2" t="s">
        <v>31</v>
      </c>
      <c r="C83" s="20" t="s">
        <v>346</v>
      </c>
      <c r="D83" s="39">
        <v>333903007</v>
      </c>
      <c r="E83" s="40">
        <v>10</v>
      </c>
      <c r="F83" s="65">
        <v>334837.5</v>
      </c>
      <c r="G83" s="6">
        <v>53283</v>
      </c>
      <c r="H83" s="42">
        <v>42346</v>
      </c>
      <c r="I83" s="26">
        <v>42377</v>
      </c>
      <c r="J83" s="90" t="s">
        <v>54</v>
      </c>
    </row>
    <row r="84" spans="1:10" s="46" customFormat="1" x14ac:dyDescent="0.25">
      <c r="A84" s="20" t="s">
        <v>354</v>
      </c>
      <c r="B84" s="2" t="s">
        <v>351</v>
      </c>
      <c r="C84" s="20" t="s">
        <v>352</v>
      </c>
      <c r="D84" s="39">
        <v>333903006</v>
      </c>
      <c r="E84" s="40">
        <v>23</v>
      </c>
      <c r="F84" s="65">
        <v>56100</v>
      </c>
      <c r="G84" s="6" t="s">
        <v>353</v>
      </c>
      <c r="H84" s="42">
        <v>42346</v>
      </c>
      <c r="I84" s="26">
        <v>42377</v>
      </c>
      <c r="J84" s="90" t="s">
        <v>54</v>
      </c>
    </row>
    <row r="85" spans="1:10" s="46" customFormat="1" x14ac:dyDescent="0.25">
      <c r="A85" s="20" t="s">
        <v>355</v>
      </c>
      <c r="B85" s="2" t="s">
        <v>351</v>
      </c>
      <c r="C85" s="20" t="s">
        <v>352</v>
      </c>
      <c r="D85" s="39">
        <v>333903006</v>
      </c>
      <c r="E85" s="40">
        <v>23</v>
      </c>
      <c r="F85" s="65">
        <v>1700</v>
      </c>
      <c r="G85" s="6">
        <v>588876</v>
      </c>
      <c r="H85" s="42">
        <v>42346</v>
      </c>
      <c r="I85" s="26">
        <v>42377</v>
      </c>
      <c r="J85" s="90" t="s">
        <v>54</v>
      </c>
    </row>
    <row r="86" spans="1:10" s="46" customFormat="1" x14ac:dyDescent="0.25">
      <c r="A86" s="20" t="s">
        <v>418</v>
      </c>
      <c r="B86" s="2" t="s">
        <v>63</v>
      </c>
      <c r="C86" s="20" t="s">
        <v>359</v>
      </c>
      <c r="D86" s="39">
        <v>333903911</v>
      </c>
      <c r="E86" s="40">
        <v>23</v>
      </c>
      <c r="F86" s="65">
        <v>2856.69</v>
      </c>
      <c r="G86" s="6">
        <v>5140782</v>
      </c>
      <c r="H86" s="42">
        <v>42373</v>
      </c>
      <c r="I86" s="26">
        <v>42377</v>
      </c>
      <c r="J86" s="90" t="s">
        <v>54</v>
      </c>
    </row>
    <row r="87" spans="1:10" s="46" customFormat="1" x14ac:dyDescent="0.25">
      <c r="A87" s="20" t="s">
        <v>180</v>
      </c>
      <c r="B87" s="72" t="s">
        <v>12</v>
      </c>
      <c r="C87" s="20" t="s">
        <v>13</v>
      </c>
      <c r="D87" s="39">
        <v>333903909</v>
      </c>
      <c r="E87" s="40">
        <v>23</v>
      </c>
      <c r="F87" s="36">
        <f>4840.18+7256.04</f>
        <v>12096.220000000001</v>
      </c>
      <c r="G87" s="21" t="s">
        <v>179</v>
      </c>
      <c r="H87" s="42">
        <v>42347</v>
      </c>
      <c r="I87" s="26">
        <v>42378</v>
      </c>
      <c r="J87" s="90" t="s">
        <v>54</v>
      </c>
    </row>
    <row r="88" spans="1:10" s="46" customFormat="1" x14ac:dyDescent="0.25">
      <c r="A88" s="20" t="s">
        <v>231</v>
      </c>
      <c r="B88" s="72" t="s">
        <v>7</v>
      </c>
      <c r="C88" s="20" t="s">
        <v>61</v>
      </c>
      <c r="D88" s="39">
        <v>333903701</v>
      </c>
      <c r="E88" s="40">
        <v>23</v>
      </c>
      <c r="F88" s="36">
        <f>58129.19-6394.21</f>
        <v>51734.98</v>
      </c>
      <c r="G88" s="21">
        <v>14630</v>
      </c>
      <c r="H88" s="42">
        <v>42347</v>
      </c>
      <c r="I88" s="26">
        <v>42378</v>
      </c>
      <c r="J88" s="90" t="s">
        <v>250</v>
      </c>
    </row>
    <row r="89" spans="1:10" s="46" customFormat="1" ht="15" customHeight="1" x14ac:dyDescent="0.25">
      <c r="A89" s="20" t="s">
        <v>261</v>
      </c>
      <c r="B89" s="75" t="s">
        <v>31</v>
      </c>
      <c r="C89" s="112" t="s">
        <v>260</v>
      </c>
      <c r="D89" s="3">
        <v>333903007</v>
      </c>
      <c r="E89" s="37">
        <v>25</v>
      </c>
      <c r="F89" s="65">
        <v>1010.1</v>
      </c>
      <c r="G89" s="6">
        <v>53859</v>
      </c>
      <c r="H89" s="42">
        <v>42347</v>
      </c>
      <c r="I89" s="26">
        <v>42378</v>
      </c>
      <c r="J89" s="90" t="s">
        <v>54</v>
      </c>
    </row>
    <row r="90" spans="1:10" s="46" customFormat="1" x14ac:dyDescent="0.25">
      <c r="A90" s="20" t="s">
        <v>277</v>
      </c>
      <c r="B90" s="75" t="s">
        <v>278</v>
      </c>
      <c r="C90" s="112" t="s">
        <v>276</v>
      </c>
      <c r="D90" s="3">
        <v>333903005</v>
      </c>
      <c r="E90" s="37">
        <v>23</v>
      </c>
      <c r="F90" s="65">
        <v>471.24</v>
      </c>
      <c r="G90" s="6">
        <v>139</v>
      </c>
      <c r="H90" s="42">
        <v>42347</v>
      </c>
      <c r="I90" s="26">
        <v>42378</v>
      </c>
      <c r="J90" s="90" t="s">
        <v>54</v>
      </c>
    </row>
    <row r="91" spans="1:10" s="46" customFormat="1" x14ac:dyDescent="0.25">
      <c r="A91" s="20" t="s">
        <v>305</v>
      </c>
      <c r="B91" s="2" t="s">
        <v>42</v>
      </c>
      <c r="C91" s="112" t="s">
        <v>75</v>
      </c>
      <c r="D91" s="3">
        <v>333903914</v>
      </c>
      <c r="E91" s="37">
        <v>23</v>
      </c>
      <c r="F91" s="65">
        <v>750</v>
      </c>
      <c r="G91" s="6">
        <v>172</v>
      </c>
      <c r="H91" s="42">
        <v>42347</v>
      </c>
      <c r="I91" s="26">
        <v>42378</v>
      </c>
      <c r="J91" s="90" t="s">
        <v>54</v>
      </c>
    </row>
    <row r="92" spans="1:10" s="46" customFormat="1" ht="15" customHeight="1" x14ac:dyDescent="0.25">
      <c r="A92" s="20" t="s">
        <v>330</v>
      </c>
      <c r="B92" s="2" t="s">
        <v>288</v>
      </c>
      <c r="C92" s="20" t="s">
        <v>329</v>
      </c>
      <c r="D92" s="39">
        <v>333903006</v>
      </c>
      <c r="E92" s="40">
        <v>25</v>
      </c>
      <c r="F92" s="65">
        <v>12738</v>
      </c>
      <c r="G92" s="6">
        <v>6771</v>
      </c>
      <c r="H92" s="42">
        <v>42347</v>
      </c>
      <c r="I92" s="26">
        <v>42378</v>
      </c>
      <c r="J92" s="90" t="s">
        <v>54</v>
      </c>
    </row>
    <row r="93" spans="1:10" s="46" customFormat="1" x14ac:dyDescent="0.25">
      <c r="A93" s="20" t="s">
        <v>341</v>
      </c>
      <c r="B93" s="75" t="s">
        <v>342</v>
      </c>
      <c r="C93" s="20" t="s">
        <v>340</v>
      </c>
      <c r="D93" s="39">
        <v>333903906</v>
      </c>
      <c r="E93" s="40">
        <v>23</v>
      </c>
      <c r="F93" s="65">
        <v>3543.73</v>
      </c>
      <c r="G93" s="6">
        <v>1040425</v>
      </c>
      <c r="H93" s="42">
        <v>42347</v>
      </c>
      <c r="I93" s="26">
        <v>42378</v>
      </c>
      <c r="J93" s="90" t="s">
        <v>54</v>
      </c>
    </row>
    <row r="94" spans="1:10" s="46" customFormat="1" x14ac:dyDescent="0.25">
      <c r="A94" s="20" t="s">
        <v>356</v>
      </c>
      <c r="B94" s="72" t="s">
        <v>26</v>
      </c>
      <c r="C94" s="20" t="s">
        <v>27</v>
      </c>
      <c r="D94" s="39">
        <v>333903917</v>
      </c>
      <c r="E94" s="40">
        <v>23</v>
      </c>
      <c r="F94" s="36">
        <v>22750.52</v>
      </c>
      <c r="G94" s="6">
        <v>11800</v>
      </c>
      <c r="H94" s="42">
        <v>42347</v>
      </c>
      <c r="I94" s="26">
        <v>42378</v>
      </c>
      <c r="J94" s="90" t="s">
        <v>54</v>
      </c>
    </row>
    <row r="95" spans="1:10" s="46" customFormat="1" ht="15" customHeight="1" x14ac:dyDescent="0.25">
      <c r="A95" s="20" t="s">
        <v>361</v>
      </c>
      <c r="B95" s="75" t="s">
        <v>23</v>
      </c>
      <c r="C95" s="21" t="s">
        <v>360</v>
      </c>
      <c r="D95" s="22">
        <v>333903007</v>
      </c>
      <c r="E95" s="40">
        <v>25</v>
      </c>
      <c r="F95" s="65">
        <v>19200</v>
      </c>
      <c r="G95" s="6">
        <v>16602</v>
      </c>
      <c r="H95" s="42">
        <v>42347</v>
      </c>
      <c r="I95" s="26">
        <v>42378</v>
      </c>
      <c r="J95" s="90" t="s">
        <v>54</v>
      </c>
    </row>
    <row r="96" spans="1:10" s="46" customFormat="1" x14ac:dyDescent="0.25">
      <c r="A96" s="20" t="s">
        <v>232</v>
      </c>
      <c r="B96" s="72" t="s">
        <v>7</v>
      </c>
      <c r="C96" s="20" t="s">
        <v>80</v>
      </c>
      <c r="D96" s="39">
        <v>333903701</v>
      </c>
      <c r="E96" s="40">
        <v>23</v>
      </c>
      <c r="F96" s="65">
        <f>1267603.33+911317.83</f>
        <v>2178921.16</v>
      </c>
      <c r="G96" s="6">
        <v>14631</v>
      </c>
      <c r="H96" s="42">
        <v>42347</v>
      </c>
      <c r="I96" s="26">
        <v>42378</v>
      </c>
      <c r="J96" s="90" t="s">
        <v>443</v>
      </c>
    </row>
    <row r="97" spans="1:10" s="46" customFormat="1" x14ac:dyDescent="0.25">
      <c r="A97" s="20" t="s">
        <v>428</v>
      </c>
      <c r="B97" s="75" t="s">
        <v>42</v>
      </c>
      <c r="C97" s="20" t="s">
        <v>75</v>
      </c>
      <c r="D97" s="39">
        <v>333903914</v>
      </c>
      <c r="E97" s="40">
        <v>23</v>
      </c>
      <c r="F97" s="65">
        <v>2740</v>
      </c>
      <c r="G97" s="6">
        <v>173</v>
      </c>
      <c r="H97" s="42">
        <v>42347</v>
      </c>
      <c r="I97" s="26">
        <v>42378</v>
      </c>
      <c r="J97" s="90" t="s">
        <v>54</v>
      </c>
    </row>
    <row r="98" spans="1:10" s="46" customFormat="1" x14ac:dyDescent="0.25">
      <c r="A98" s="20" t="s">
        <v>295</v>
      </c>
      <c r="B98" s="75" t="s">
        <v>66</v>
      </c>
      <c r="C98" s="112" t="s">
        <v>96</v>
      </c>
      <c r="D98" s="3">
        <v>333903914</v>
      </c>
      <c r="E98" s="37">
        <v>23</v>
      </c>
      <c r="F98" s="65">
        <v>27000</v>
      </c>
      <c r="G98" s="6">
        <v>23</v>
      </c>
      <c r="H98" s="42">
        <v>42348</v>
      </c>
      <c r="I98" s="26">
        <v>42379</v>
      </c>
      <c r="J98" s="90" t="s">
        <v>444</v>
      </c>
    </row>
    <row r="99" spans="1:10" s="46" customFormat="1" x14ac:dyDescent="0.25">
      <c r="A99" s="20" t="s">
        <v>313</v>
      </c>
      <c r="B99" s="72" t="s">
        <v>53</v>
      </c>
      <c r="C99" s="20" t="s">
        <v>95</v>
      </c>
      <c r="D99" s="39">
        <v>333903007</v>
      </c>
      <c r="E99" s="40">
        <v>23</v>
      </c>
      <c r="F99" s="65">
        <v>363239</v>
      </c>
      <c r="G99" s="6">
        <v>17140</v>
      </c>
      <c r="H99" s="42">
        <v>42348</v>
      </c>
      <c r="I99" s="26">
        <v>42379</v>
      </c>
      <c r="J99" s="90" t="s">
        <v>54</v>
      </c>
    </row>
    <row r="100" spans="1:10" s="46" customFormat="1" ht="15" customHeight="1" x14ac:dyDescent="0.25">
      <c r="A100" s="20" t="s">
        <v>322</v>
      </c>
      <c r="B100" s="72" t="s">
        <v>184</v>
      </c>
      <c r="C100" s="20" t="s">
        <v>321</v>
      </c>
      <c r="D100" s="39">
        <v>333903006</v>
      </c>
      <c r="E100" s="40">
        <v>25</v>
      </c>
      <c r="F100" s="65">
        <v>12842.6</v>
      </c>
      <c r="G100" s="6">
        <v>14791</v>
      </c>
      <c r="H100" s="42">
        <v>42348</v>
      </c>
      <c r="I100" s="26">
        <v>42379</v>
      </c>
      <c r="J100" s="90" t="s">
        <v>54</v>
      </c>
    </row>
    <row r="101" spans="1:10" s="46" customFormat="1" x14ac:dyDescent="0.25">
      <c r="A101" s="20" t="s">
        <v>249</v>
      </c>
      <c r="B101" s="20" t="s">
        <v>41</v>
      </c>
      <c r="C101" s="20" t="s">
        <v>40</v>
      </c>
      <c r="D101" s="39">
        <v>333903913</v>
      </c>
      <c r="E101" s="40">
        <v>23</v>
      </c>
      <c r="F101" s="36">
        <v>1600</v>
      </c>
      <c r="G101" s="21">
        <v>4786</v>
      </c>
      <c r="H101" s="42">
        <v>42349</v>
      </c>
      <c r="I101" s="26">
        <v>42380</v>
      </c>
      <c r="J101" s="90" t="s">
        <v>443</v>
      </c>
    </row>
    <row r="102" spans="1:10" s="46" customFormat="1" x14ac:dyDescent="0.25">
      <c r="A102" s="20" t="s">
        <v>299</v>
      </c>
      <c r="B102" s="75" t="s">
        <v>86</v>
      </c>
      <c r="C102" s="112" t="s">
        <v>87</v>
      </c>
      <c r="D102" s="3">
        <v>333903950</v>
      </c>
      <c r="E102" s="37">
        <v>23</v>
      </c>
      <c r="F102" s="65">
        <v>1709.92</v>
      </c>
      <c r="G102" s="6">
        <v>156</v>
      </c>
      <c r="H102" s="42">
        <v>42352</v>
      </c>
      <c r="I102" s="26">
        <v>42383</v>
      </c>
      <c r="J102" s="90" t="s">
        <v>444</v>
      </c>
    </row>
    <row r="103" spans="1:10" s="46" customFormat="1" x14ac:dyDescent="0.25">
      <c r="A103" s="20" t="s">
        <v>320</v>
      </c>
      <c r="B103" s="72" t="s">
        <v>184</v>
      </c>
      <c r="C103" s="20" t="s">
        <v>319</v>
      </c>
      <c r="D103" s="39">
        <v>333903914</v>
      </c>
      <c r="E103" s="40">
        <v>23</v>
      </c>
      <c r="F103" s="65">
        <v>8839</v>
      </c>
      <c r="G103" s="6">
        <v>363</v>
      </c>
      <c r="H103" s="42">
        <v>42352</v>
      </c>
      <c r="I103" s="26">
        <v>42383</v>
      </c>
      <c r="J103" s="90" t="s">
        <v>54</v>
      </c>
    </row>
    <row r="104" spans="1:10" s="46" customFormat="1" x14ac:dyDescent="0.25">
      <c r="A104" s="20" t="s">
        <v>371</v>
      </c>
      <c r="B104" s="75" t="s">
        <v>72</v>
      </c>
      <c r="C104" s="20" t="s">
        <v>367</v>
      </c>
      <c r="D104" s="39">
        <v>333903914</v>
      </c>
      <c r="E104" s="40">
        <v>23</v>
      </c>
      <c r="F104" s="65">
        <v>9800</v>
      </c>
      <c r="G104" s="6">
        <v>364</v>
      </c>
      <c r="H104" s="42">
        <v>42352</v>
      </c>
      <c r="I104" s="26">
        <v>42383</v>
      </c>
      <c r="J104" s="90" t="s">
        <v>54</v>
      </c>
    </row>
    <row r="105" spans="1:10" s="46" customFormat="1" x14ac:dyDescent="0.25">
      <c r="A105" s="20" t="s">
        <v>374</v>
      </c>
      <c r="B105" s="72" t="s">
        <v>72</v>
      </c>
      <c r="C105" s="20" t="s">
        <v>90</v>
      </c>
      <c r="D105" s="39">
        <v>333903914</v>
      </c>
      <c r="E105" s="40">
        <v>23</v>
      </c>
      <c r="F105" s="36">
        <v>31600</v>
      </c>
      <c r="G105" s="6">
        <v>365</v>
      </c>
      <c r="H105" s="42">
        <v>42352</v>
      </c>
      <c r="I105" s="26">
        <v>42383</v>
      </c>
      <c r="J105" s="90" t="s">
        <v>54</v>
      </c>
    </row>
    <row r="106" spans="1:10" s="46" customFormat="1" x14ac:dyDescent="0.25">
      <c r="A106" s="20" t="s">
        <v>358</v>
      </c>
      <c r="B106" s="2" t="s">
        <v>279</v>
      </c>
      <c r="C106" s="20" t="s">
        <v>357</v>
      </c>
      <c r="D106" s="39">
        <v>333903006</v>
      </c>
      <c r="E106" s="40">
        <v>23</v>
      </c>
      <c r="F106" s="65">
        <v>250</v>
      </c>
      <c r="G106" s="6">
        <v>50027</v>
      </c>
      <c r="H106" s="42">
        <v>42353</v>
      </c>
      <c r="I106" s="26">
        <v>42384</v>
      </c>
      <c r="J106" s="90" t="s">
        <v>54</v>
      </c>
    </row>
    <row r="107" spans="1:10" s="46" customFormat="1" x14ac:dyDescent="0.25">
      <c r="A107" s="20" t="s">
        <v>414</v>
      </c>
      <c r="B107" s="2" t="s">
        <v>412</v>
      </c>
      <c r="C107" s="20" t="s">
        <v>413</v>
      </c>
      <c r="D107" s="39">
        <v>333903006</v>
      </c>
      <c r="E107" s="40">
        <v>23</v>
      </c>
      <c r="F107" s="65">
        <v>7599.96</v>
      </c>
      <c r="G107" s="6">
        <v>11986</v>
      </c>
      <c r="H107" s="42">
        <v>42353</v>
      </c>
      <c r="I107" s="26">
        <v>42384</v>
      </c>
      <c r="J107" s="90" t="s">
        <v>54</v>
      </c>
    </row>
    <row r="108" spans="1:10" s="46" customFormat="1" x14ac:dyDescent="0.25">
      <c r="A108" s="20" t="s">
        <v>324</v>
      </c>
      <c r="B108" s="20" t="s">
        <v>66</v>
      </c>
      <c r="C108" s="20" t="s">
        <v>67</v>
      </c>
      <c r="D108" s="39">
        <v>333903006</v>
      </c>
      <c r="E108" s="40">
        <v>23</v>
      </c>
      <c r="F108" s="65">
        <v>195840</v>
      </c>
      <c r="G108" s="6">
        <v>3070</v>
      </c>
      <c r="H108" s="42">
        <v>42355</v>
      </c>
      <c r="I108" s="26">
        <v>42386</v>
      </c>
      <c r="J108" s="90"/>
    </row>
    <row r="109" spans="1:10" s="46" customFormat="1" x14ac:dyDescent="0.25">
      <c r="A109" s="20" t="s">
        <v>336</v>
      </c>
      <c r="B109" s="72" t="s">
        <v>12</v>
      </c>
      <c r="C109" s="20" t="s">
        <v>13</v>
      </c>
      <c r="D109" s="39">
        <v>333903909</v>
      </c>
      <c r="E109" s="40">
        <v>23</v>
      </c>
      <c r="F109" s="65">
        <v>8924.24</v>
      </c>
      <c r="G109" s="6" t="s">
        <v>335</v>
      </c>
      <c r="H109" s="42">
        <v>42355</v>
      </c>
      <c r="I109" s="26">
        <v>42386</v>
      </c>
      <c r="J109" s="90"/>
    </row>
    <row r="110" spans="1:10" s="46" customFormat="1" x14ac:dyDescent="0.25">
      <c r="A110" s="20" t="s">
        <v>345</v>
      </c>
      <c r="B110" s="75" t="s">
        <v>31</v>
      </c>
      <c r="C110" s="20" t="s">
        <v>344</v>
      </c>
      <c r="D110" s="39">
        <v>333903007</v>
      </c>
      <c r="E110" s="40">
        <v>23</v>
      </c>
      <c r="F110" s="65">
        <v>13357.5</v>
      </c>
      <c r="G110" s="6">
        <v>54031</v>
      </c>
      <c r="H110" s="42">
        <v>42355</v>
      </c>
      <c r="I110" s="26">
        <v>42386</v>
      </c>
      <c r="J110" s="90"/>
    </row>
    <row r="111" spans="1:10" s="46" customFormat="1" x14ac:dyDescent="0.25">
      <c r="A111" s="20" t="s">
        <v>370</v>
      </c>
      <c r="B111" s="20" t="s">
        <v>72</v>
      </c>
      <c r="C111" s="20" t="s">
        <v>58</v>
      </c>
      <c r="D111" s="39">
        <v>333903006</v>
      </c>
      <c r="E111" s="40">
        <v>23</v>
      </c>
      <c r="F111" s="65">
        <v>441750</v>
      </c>
      <c r="G111" s="6" t="s">
        <v>369</v>
      </c>
      <c r="H111" s="42">
        <v>42355</v>
      </c>
      <c r="I111" s="26">
        <v>42386</v>
      </c>
      <c r="J111" s="90"/>
    </row>
    <row r="112" spans="1:10" s="46" customFormat="1" x14ac:dyDescent="0.25">
      <c r="A112" s="20" t="s">
        <v>402</v>
      </c>
      <c r="B112" s="75" t="s">
        <v>81</v>
      </c>
      <c r="C112" s="20" t="s">
        <v>82</v>
      </c>
      <c r="D112" s="39">
        <v>333903006</v>
      </c>
      <c r="E112" s="40">
        <v>23</v>
      </c>
      <c r="F112" s="65">
        <v>7215</v>
      </c>
      <c r="G112" s="6">
        <v>14506</v>
      </c>
      <c r="H112" s="42">
        <v>42356</v>
      </c>
      <c r="I112" s="26">
        <v>42387</v>
      </c>
      <c r="J112" s="90"/>
    </row>
    <row r="113" spans="1:10" s="46" customFormat="1" x14ac:dyDescent="0.25">
      <c r="A113" s="20" t="s">
        <v>407</v>
      </c>
      <c r="B113" s="75" t="s">
        <v>110</v>
      </c>
      <c r="C113" s="20" t="s">
        <v>406</v>
      </c>
      <c r="D113" s="39">
        <v>333903914</v>
      </c>
      <c r="E113" s="40">
        <v>23</v>
      </c>
      <c r="F113" s="65">
        <v>2034</v>
      </c>
      <c r="G113" s="6">
        <v>69</v>
      </c>
      <c r="H113" s="42">
        <v>42356</v>
      </c>
      <c r="I113" s="26">
        <v>42387</v>
      </c>
      <c r="J113" s="90"/>
    </row>
    <row r="114" spans="1:10" s="46" customFormat="1" x14ac:dyDescent="0.25">
      <c r="A114" s="20" t="s">
        <v>373</v>
      </c>
      <c r="B114" s="75" t="s">
        <v>72</v>
      </c>
      <c r="C114" s="20" t="s">
        <v>372</v>
      </c>
      <c r="D114" s="39">
        <v>333903006</v>
      </c>
      <c r="E114" s="40">
        <v>23</v>
      </c>
      <c r="F114" s="65">
        <v>33810</v>
      </c>
      <c r="G114" s="6">
        <v>20566</v>
      </c>
      <c r="H114" s="42">
        <v>42359</v>
      </c>
      <c r="I114" s="26">
        <v>42390</v>
      </c>
      <c r="J114" s="90"/>
    </row>
    <row r="115" spans="1:10" s="46" customFormat="1" ht="15" customHeight="1" x14ac:dyDescent="0.25">
      <c r="A115" s="20" t="s">
        <v>382</v>
      </c>
      <c r="B115" s="2" t="s">
        <v>380</v>
      </c>
      <c r="C115" s="20" t="s">
        <v>381</v>
      </c>
      <c r="D115" s="39">
        <v>333903006</v>
      </c>
      <c r="E115" s="40">
        <v>10</v>
      </c>
      <c r="F115" s="65">
        <v>5225</v>
      </c>
      <c r="G115" s="6">
        <v>61829</v>
      </c>
      <c r="H115" s="42">
        <v>42360</v>
      </c>
      <c r="I115" s="26">
        <v>42391</v>
      </c>
      <c r="J115" s="90"/>
    </row>
    <row r="116" spans="1:10" s="46" customFormat="1" x14ac:dyDescent="0.25">
      <c r="A116" s="20" t="s">
        <v>384</v>
      </c>
      <c r="B116" s="2" t="s">
        <v>183</v>
      </c>
      <c r="C116" s="20" t="s">
        <v>186</v>
      </c>
      <c r="D116" s="39">
        <v>333903006</v>
      </c>
      <c r="E116" s="40">
        <v>23</v>
      </c>
      <c r="F116" s="65">
        <v>45183.35</v>
      </c>
      <c r="G116" s="6">
        <v>2323</v>
      </c>
      <c r="H116" s="42">
        <v>42360</v>
      </c>
      <c r="I116" s="26">
        <v>42391</v>
      </c>
      <c r="J116" s="90"/>
    </row>
    <row r="117" spans="1:10" s="46" customFormat="1" x14ac:dyDescent="0.25">
      <c r="A117" s="20" t="s">
        <v>338</v>
      </c>
      <c r="B117" s="72" t="s">
        <v>12</v>
      </c>
      <c r="C117" s="20" t="s">
        <v>13</v>
      </c>
      <c r="D117" s="39">
        <v>333903909</v>
      </c>
      <c r="E117" s="40">
        <v>23</v>
      </c>
      <c r="F117" s="65">
        <v>4068.24</v>
      </c>
      <c r="G117" s="6" t="s">
        <v>337</v>
      </c>
      <c r="H117" s="42">
        <v>42361</v>
      </c>
      <c r="I117" s="26">
        <v>42392</v>
      </c>
      <c r="J117" s="90"/>
    </row>
    <row r="118" spans="1:10" s="46" customFormat="1" ht="15" customHeight="1" x14ac:dyDescent="0.25">
      <c r="A118" s="20" t="s">
        <v>399</v>
      </c>
      <c r="B118" s="75" t="s">
        <v>396</v>
      </c>
      <c r="C118" s="20" t="s">
        <v>398</v>
      </c>
      <c r="D118" s="39">
        <v>333903007</v>
      </c>
      <c r="E118" s="40">
        <v>10</v>
      </c>
      <c r="F118" s="65">
        <v>3509</v>
      </c>
      <c r="G118" s="6">
        <v>58500</v>
      </c>
      <c r="H118" s="42">
        <v>42361</v>
      </c>
      <c r="I118" s="26">
        <v>42392</v>
      </c>
      <c r="J118" s="90"/>
    </row>
    <row r="119" spans="1:10" s="46" customFormat="1" x14ac:dyDescent="0.25">
      <c r="A119" s="20" t="s">
        <v>377</v>
      </c>
      <c r="B119" s="75" t="s">
        <v>48</v>
      </c>
      <c r="C119" s="20" t="s">
        <v>49</v>
      </c>
      <c r="D119" s="39">
        <v>333903914</v>
      </c>
      <c r="E119" s="40">
        <v>23</v>
      </c>
      <c r="F119" s="65">
        <v>6000</v>
      </c>
      <c r="G119" s="6">
        <v>277</v>
      </c>
      <c r="H119" s="42">
        <v>42361</v>
      </c>
      <c r="I119" s="26">
        <v>42392</v>
      </c>
      <c r="J119" s="90"/>
    </row>
    <row r="120" spans="1:10" s="46" customFormat="1" x14ac:dyDescent="0.25">
      <c r="A120" s="20" t="s">
        <v>259</v>
      </c>
      <c r="B120" s="75" t="s">
        <v>65</v>
      </c>
      <c r="C120" s="112" t="s">
        <v>258</v>
      </c>
      <c r="D120" s="3">
        <v>333903006</v>
      </c>
      <c r="E120" s="37">
        <v>23</v>
      </c>
      <c r="F120" s="65">
        <v>25496.5</v>
      </c>
      <c r="G120" s="6">
        <v>55555</v>
      </c>
      <c r="H120" s="42">
        <v>42366</v>
      </c>
      <c r="I120" s="26">
        <v>42397</v>
      </c>
      <c r="J120" s="90"/>
    </row>
    <row r="121" spans="1:10" s="46" customFormat="1" x14ac:dyDescent="0.25">
      <c r="A121" s="20" t="s">
        <v>395</v>
      </c>
      <c r="B121" s="75" t="s">
        <v>386</v>
      </c>
      <c r="C121" s="20" t="s">
        <v>391</v>
      </c>
      <c r="D121" s="39">
        <v>333903007</v>
      </c>
      <c r="E121" s="40">
        <v>23</v>
      </c>
      <c r="F121" s="65">
        <v>1450</v>
      </c>
      <c r="G121" s="6">
        <v>17994</v>
      </c>
      <c r="H121" s="42">
        <v>42367</v>
      </c>
      <c r="I121" s="26">
        <v>42398</v>
      </c>
      <c r="J121" s="90"/>
    </row>
    <row r="122" spans="1:10" s="46" customFormat="1" x14ac:dyDescent="0.25">
      <c r="A122" s="20" t="s">
        <v>416</v>
      </c>
      <c r="B122" s="75" t="s">
        <v>48</v>
      </c>
      <c r="C122" s="20" t="s">
        <v>415</v>
      </c>
      <c r="D122" s="39">
        <v>333903006</v>
      </c>
      <c r="E122" s="40">
        <v>23</v>
      </c>
      <c r="F122" s="65">
        <v>183376</v>
      </c>
      <c r="G122" s="6">
        <v>37665</v>
      </c>
      <c r="H122" s="42">
        <v>42368</v>
      </c>
      <c r="I122" s="26">
        <v>42399</v>
      </c>
      <c r="J122" s="90"/>
    </row>
    <row r="123" spans="1:10" s="46" customFormat="1" x14ac:dyDescent="0.25">
      <c r="A123" s="20" t="s">
        <v>417</v>
      </c>
      <c r="B123" s="75" t="s">
        <v>12</v>
      </c>
      <c r="C123" s="20" t="s">
        <v>13</v>
      </c>
      <c r="D123" s="39">
        <v>333903909</v>
      </c>
      <c r="E123" s="40">
        <v>23</v>
      </c>
      <c r="F123" s="65">
        <v>1402.11</v>
      </c>
      <c r="G123" s="6">
        <v>9452</v>
      </c>
      <c r="H123" s="42">
        <v>42368</v>
      </c>
      <c r="I123" s="26">
        <v>42399</v>
      </c>
      <c r="J123" s="90"/>
    </row>
    <row r="124" spans="1:10" s="46" customFormat="1" x14ac:dyDescent="0.25">
      <c r="A124" s="20" t="s">
        <v>312</v>
      </c>
      <c r="B124" s="72" t="s">
        <v>93</v>
      </c>
      <c r="C124" s="20" t="s">
        <v>311</v>
      </c>
      <c r="D124" s="39">
        <v>333903005</v>
      </c>
      <c r="E124" s="40">
        <v>23</v>
      </c>
      <c r="F124" s="65">
        <v>923.4</v>
      </c>
      <c r="G124" s="6">
        <v>5715</v>
      </c>
      <c r="H124" s="42">
        <v>42368</v>
      </c>
      <c r="I124" s="26">
        <v>42399</v>
      </c>
      <c r="J124" s="90"/>
    </row>
    <row r="125" spans="1:10" s="46" customFormat="1" x14ac:dyDescent="0.25">
      <c r="A125" s="20" t="s">
        <v>323</v>
      </c>
      <c r="B125" s="72" t="s">
        <v>184</v>
      </c>
      <c r="C125" s="20" t="s">
        <v>319</v>
      </c>
      <c r="D125" s="39">
        <v>333903914</v>
      </c>
      <c r="E125" s="40">
        <v>23</v>
      </c>
      <c r="F125" s="65">
        <v>6776.95</v>
      </c>
      <c r="G125" s="6">
        <v>371</v>
      </c>
      <c r="H125" s="42">
        <v>42368</v>
      </c>
      <c r="I125" s="26">
        <v>42399</v>
      </c>
      <c r="J125" s="90"/>
    </row>
    <row r="126" spans="1:10" s="46" customFormat="1" x14ac:dyDescent="0.25">
      <c r="A126" s="20" t="s">
        <v>326</v>
      </c>
      <c r="B126" s="72" t="s">
        <v>66</v>
      </c>
      <c r="C126" s="20" t="s">
        <v>67</v>
      </c>
      <c r="D126" s="39">
        <v>333903006</v>
      </c>
      <c r="E126" s="40">
        <v>23</v>
      </c>
      <c r="F126" s="65">
        <v>593952</v>
      </c>
      <c r="G126" s="6" t="s">
        <v>325</v>
      </c>
      <c r="H126" s="42">
        <v>42368</v>
      </c>
      <c r="I126" s="26">
        <v>42399</v>
      </c>
      <c r="J126" s="90"/>
    </row>
    <row r="127" spans="1:10" s="46" customFormat="1" ht="15" customHeight="1" x14ac:dyDescent="0.25">
      <c r="A127" s="20" t="s">
        <v>328</v>
      </c>
      <c r="B127" s="75" t="s">
        <v>288</v>
      </c>
      <c r="C127" s="20" t="s">
        <v>327</v>
      </c>
      <c r="D127" s="39">
        <v>333903006</v>
      </c>
      <c r="E127" s="40">
        <v>25</v>
      </c>
      <c r="F127" s="65">
        <v>1698.4</v>
      </c>
      <c r="G127" s="6">
        <v>6755</v>
      </c>
      <c r="H127" s="42">
        <v>42368</v>
      </c>
      <c r="I127" s="26">
        <v>42399</v>
      </c>
      <c r="J127" s="90"/>
    </row>
    <row r="128" spans="1:10" s="46" customFormat="1" x14ac:dyDescent="0.25">
      <c r="A128" s="20" t="s">
        <v>368</v>
      </c>
      <c r="B128" s="75" t="s">
        <v>72</v>
      </c>
      <c r="C128" s="20" t="s">
        <v>367</v>
      </c>
      <c r="D128" s="39">
        <v>333903914</v>
      </c>
      <c r="E128" s="40">
        <v>23</v>
      </c>
      <c r="F128" s="65">
        <v>8166.75</v>
      </c>
      <c r="G128" s="6">
        <v>368</v>
      </c>
      <c r="H128" s="42">
        <v>42368</v>
      </c>
      <c r="I128" s="26">
        <v>42399</v>
      </c>
      <c r="J128" s="90"/>
    </row>
    <row r="129" spans="1:10" s="46" customFormat="1" x14ac:dyDescent="0.25">
      <c r="A129" s="20" t="s">
        <v>376</v>
      </c>
      <c r="B129" s="72" t="s">
        <v>72</v>
      </c>
      <c r="C129" s="20" t="s">
        <v>58</v>
      </c>
      <c r="D129" s="39">
        <v>333903006</v>
      </c>
      <c r="E129" s="40">
        <v>23</v>
      </c>
      <c r="F129" s="65">
        <v>1021000</v>
      </c>
      <c r="G129" s="6" t="s">
        <v>375</v>
      </c>
      <c r="H129" s="42">
        <v>42368</v>
      </c>
      <c r="I129" s="26">
        <v>42399</v>
      </c>
      <c r="J129" s="90"/>
    </row>
    <row r="130" spans="1:10" s="46" customFormat="1" x14ac:dyDescent="0.25">
      <c r="A130" s="20" t="s">
        <v>379</v>
      </c>
      <c r="B130" s="75" t="s">
        <v>185</v>
      </c>
      <c r="C130" s="20" t="s">
        <v>378</v>
      </c>
      <c r="D130" s="39">
        <v>333903006</v>
      </c>
      <c r="E130" s="40">
        <v>23</v>
      </c>
      <c r="F130" s="65">
        <v>48585.48</v>
      </c>
      <c r="G130" s="6">
        <v>163061</v>
      </c>
      <c r="H130" s="42">
        <v>42368</v>
      </c>
      <c r="I130" s="26">
        <v>42399</v>
      </c>
      <c r="J130" s="90"/>
    </row>
    <row r="131" spans="1:10" s="46" customFormat="1" x14ac:dyDescent="0.25">
      <c r="A131" s="20" t="s">
        <v>383</v>
      </c>
      <c r="B131" s="75" t="s">
        <v>183</v>
      </c>
      <c r="C131" s="20" t="s">
        <v>186</v>
      </c>
      <c r="D131" s="39">
        <v>333903006</v>
      </c>
      <c r="E131" s="40">
        <v>23</v>
      </c>
      <c r="F131" s="65">
        <v>51254.8</v>
      </c>
      <c r="G131" s="6">
        <v>2349</v>
      </c>
      <c r="H131" s="42">
        <v>42368</v>
      </c>
      <c r="I131" s="26">
        <v>42399</v>
      </c>
      <c r="J131" s="90"/>
    </row>
    <row r="132" spans="1:10" s="46" customFormat="1" x14ac:dyDescent="0.25">
      <c r="A132" s="20" t="s">
        <v>392</v>
      </c>
      <c r="B132" s="75" t="s">
        <v>385</v>
      </c>
      <c r="C132" s="20" t="s">
        <v>387</v>
      </c>
      <c r="D132" s="39">
        <v>333903007</v>
      </c>
      <c r="E132" s="40">
        <v>23</v>
      </c>
      <c r="F132" s="65">
        <v>7830</v>
      </c>
      <c r="G132" s="6" t="s">
        <v>388</v>
      </c>
      <c r="H132" s="42">
        <v>42368</v>
      </c>
      <c r="I132" s="26">
        <v>42399</v>
      </c>
      <c r="J132" s="90"/>
    </row>
    <row r="133" spans="1:10" s="46" customFormat="1" ht="15" customHeight="1" x14ac:dyDescent="0.25">
      <c r="A133" s="20" t="s">
        <v>393</v>
      </c>
      <c r="B133" s="75" t="s">
        <v>42</v>
      </c>
      <c r="C133" s="20" t="s">
        <v>389</v>
      </c>
      <c r="D133" s="39">
        <v>333903006</v>
      </c>
      <c r="E133" s="40">
        <v>25</v>
      </c>
      <c r="F133" s="65">
        <v>108380.8</v>
      </c>
      <c r="G133" s="6">
        <v>16484</v>
      </c>
      <c r="H133" s="42">
        <v>42368</v>
      </c>
      <c r="I133" s="26">
        <v>42399</v>
      </c>
      <c r="J133" s="90"/>
    </row>
    <row r="134" spans="1:10" s="46" customFormat="1" ht="15" customHeight="1" x14ac:dyDescent="0.25">
      <c r="A134" s="20" t="s">
        <v>394</v>
      </c>
      <c r="B134" s="75" t="s">
        <v>350</v>
      </c>
      <c r="C134" s="20" t="s">
        <v>390</v>
      </c>
      <c r="D134" s="39">
        <v>333903006</v>
      </c>
      <c r="E134" s="40">
        <v>25</v>
      </c>
      <c r="F134" s="65">
        <v>120350</v>
      </c>
      <c r="G134" s="6">
        <v>44398</v>
      </c>
      <c r="H134" s="42">
        <v>42368</v>
      </c>
      <c r="I134" s="26">
        <v>42399</v>
      </c>
      <c r="J134" s="90"/>
    </row>
    <row r="135" spans="1:10" s="46" customFormat="1" ht="15" customHeight="1" x14ac:dyDescent="0.25">
      <c r="A135" s="20" t="s">
        <v>400</v>
      </c>
      <c r="B135" s="75" t="s">
        <v>48</v>
      </c>
      <c r="C135" s="20" t="s">
        <v>397</v>
      </c>
      <c r="D135" s="39">
        <v>333903006</v>
      </c>
      <c r="E135" s="40">
        <v>10</v>
      </c>
      <c r="F135" s="65">
        <v>123264</v>
      </c>
      <c r="G135" s="6">
        <v>37664</v>
      </c>
      <c r="H135" s="42">
        <v>42368</v>
      </c>
      <c r="I135" s="26">
        <v>42399</v>
      </c>
      <c r="J135" s="90"/>
    </row>
    <row r="136" spans="1:10" s="46" customFormat="1" x14ac:dyDescent="0.25">
      <c r="A136" s="20" t="s">
        <v>403</v>
      </c>
      <c r="B136" s="75" t="s">
        <v>10</v>
      </c>
      <c r="C136" s="20" t="s">
        <v>28</v>
      </c>
      <c r="D136" s="39">
        <v>333903914</v>
      </c>
      <c r="E136" s="40">
        <v>23</v>
      </c>
      <c r="F136" s="65">
        <v>27000</v>
      </c>
      <c r="G136" s="6">
        <v>25</v>
      </c>
      <c r="H136" s="42">
        <v>42368</v>
      </c>
      <c r="I136" s="26">
        <v>42399</v>
      </c>
      <c r="J136" s="90"/>
    </row>
    <row r="137" spans="1:10" s="46" customFormat="1" x14ac:dyDescent="0.25">
      <c r="A137" s="20" t="s">
        <v>408</v>
      </c>
      <c r="B137" s="75" t="s">
        <v>110</v>
      </c>
      <c r="C137" s="20" t="s">
        <v>406</v>
      </c>
      <c r="D137" s="39">
        <v>333903914</v>
      </c>
      <c r="E137" s="40">
        <v>23</v>
      </c>
      <c r="F137" s="65">
        <v>2034</v>
      </c>
      <c r="G137" s="6">
        <v>71</v>
      </c>
      <c r="H137" s="42">
        <v>42368</v>
      </c>
      <c r="I137" s="26">
        <v>42399</v>
      </c>
      <c r="J137" s="90"/>
    </row>
    <row r="138" spans="1:10" s="46" customFormat="1" x14ac:dyDescent="0.25">
      <c r="A138" s="20" t="s">
        <v>410</v>
      </c>
      <c r="B138" s="75" t="s">
        <v>411</v>
      </c>
      <c r="C138" s="20" t="s">
        <v>409</v>
      </c>
      <c r="D138" s="39">
        <v>333903006</v>
      </c>
      <c r="E138" s="40">
        <v>23</v>
      </c>
      <c r="F138" s="65">
        <v>8562</v>
      </c>
      <c r="G138" s="6">
        <v>204797</v>
      </c>
      <c r="H138" s="42">
        <v>42368</v>
      </c>
      <c r="I138" s="26">
        <v>42399</v>
      </c>
      <c r="J138" s="90"/>
    </row>
    <row r="139" spans="1:10" s="46" customFormat="1" ht="15" customHeight="1" x14ac:dyDescent="0.25">
      <c r="A139" s="20" t="s">
        <v>420</v>
      </c>
      <c r="B139" s="75" t="s">
        <v>350</v>
      </c>
      <c r="C139" s="20" t="s">
        <v>419</v>
      </c>
      <c r="D139" s="39">
        <v>333903006</v>
      </c>
      <c r="E139" s="40">
        <v>10</v>
      </c>
      <c r="F139" s="65">
        <v>33782.400000000001</v>
      </c>
      <c r="G139" s="6">
        <v>43437</v>
      </c>
      <c r="H139" s="42">
        <v>42368</v>
      </c>
      <c r="I139" s="26">
        <v>42399</v>
      </c>
      <c r="J139" s="90"/>
    </row>
    <row r="140" spans="1:10" s="46" customFormat="1" x14ac:dyDescent="0.25">
      <c r="A140" s="20" t="s">
        <v>363</v>
      </c>
      <c r="B140" s="72" t="s">
        <v>7</v>
      </c>
      <c r="C140" s="20" t="s">
        <v>80</v>
      </c>
      <c r="D140" s="39">
        <v>333903701</v>
      </c>
      <c r="E140" s="40">
        <v>23</v>
      </c>
      <c r="F140" s="65">
        <v>2198989.21</v>
      </c>
      <c r="G140" s="6">
        <v>14759</v>
      </c>
      <c r="H140" s="42">
        <v>42373</v>
      </c>
      <c r="I140" s="26">
        <v>42404</v>
      </c>
      <c r="J140" s="90" t="s">
        <v>294</v>
      </c>
    </row>
    <row r="141" spans="1:10" s="46" customFormat="1" x14ac:dyDescent="0.25">
      <c r="A141" s="20" t="s">
        <v>364</v>
      </c>
      <c r="B141" s="20" t="s">
        <v>7</v>
      </c>
      <c r="C141" s="20" t="s">
        <v>61</v>
      </c>
      <c r="D141" s="39">
        <v>333903701</v>
      </c>
      <c r="E141" s="40">
        <v>23</v>
      </c>
      <c r="F141" s="65">
        <v>61228.63</v>
      </c>
      <c r="G141" s="6">
        <v>14760</v>
      </c>
      <c r="H141" s="42">
        <v>42373</v>
      </c>
      <c r="I141" s="26">
        <v>42404</v>
      </c>
      <c r="J141" s="90" t="s">
        <v>294</v>
      </c>
    </row>
    <row r="142" spans="1:10" s="46" customFormat="1" x14ac:dyDescent="0.25">
      <c r="A142" s="20" t="s">
        <v>343</v>
      </c>
      <c r="B142" s="75" t="s">
        <v>21</v>
      </c>
      <c r="C142" s="112" t="s">
        <v>20</v>
      </c>
      <c r="D142" s="3">
        <v>333903701</v>
      </c>
      <c r="E142" s="37">
        <v>23</v>
      </c>
      <c r="F142" s="65">
        <v>373384.22</v>
      </c>
      <c r="G142" s="6">
        <v>25843</v>
      </c>
      <c r="H142" s="42">
        <v>42373</v>
      </c>
      <c r="I142" s="26">
        <v>42404</v>
      </c>
      <c r="J142" s="90" t="s">
        <v>294</v>
      </c>
    </row>
    <row r="143" spans="1:10" s="46" customFormat="1" x14ac:dyDescent="0.25">
      <c r="A143" s="20" t="s">
        <v>421</v>
      </c>
      <c r="B143" s="75" t="s">
        <v>110</v>
      </c>
      <c r="C143" s="20" t="s">
        <v>404</v>
      </c>
      <c r="D143" s="39">
        <v>333903914</v>
      </c>
      <c r="E143" s="40">
        <v>23</v>
      </c>
      <c r="F143" s="65">
        <v>1746</v>
      </c>
      <c r="G143" s="6">
        <v>72</v>
      </c>
      <c r="H143" s="42">
        <v>42373</v>
      </c>
      <c r="I143" s="26">
        <v>42404</v>
      </c>
      <c r="J143" s="90"/>
    </row>
    <row r="144" spans="1:10" s="46" customFormat="1" x14ac:dyDescent="0.25">
      <c r="A144" s="20" t="s">
        <v>401</v>
      </c>
      <c r="B144" s="75" t="s">
        <v>24</v>
      </c>
      <c r="C144" s="20" t="s">
        <v>25</v>
      </c>
      <c r="D144" s="39">
        <v>333909975</v>
      </c>
      <c r="E144" s="40">
        <v>23</v>
      </c>
      <c r="F144" s="65">
        <v>93093</v>
      </c>
      <c r="G144" s="6">
        <v>6257</v>
      </c>
      <c r="H144" s="42">
        <v>42374</v>
      </c>
      <c r="I144" s="26">
        <v>42405</v>
      </c>
      <c r="J144" s="90"/>
    </row>
    <row r="145" spans="1:10" s="46" customFormat="1" x14ac:dyDescent="0.25">
      <c r="A145" s="20" t="s">
        <v>418</v>
      </c>
      <c r="B145" s="72" t="s">
        <v>34</v>
      </c>
      <c r="C145" s="20" t="s">
        <v>35</v>
      </c>
      <c r="D145" s="39">
        <v>333903959</v>
      </c>
      <c r="E145" s="40">
        <v>23</v>
      </c>
      <c r="F145" s="36">
        <v>299992</v>
      </c>
      <c r="G145" s="6">
        <v>2042</v>
      </c>
      <c r="H145" s="42">
        <v>42374</v>
      </c>
      <c r="I145" s="26">
        <v>42405</v>
      </c>
      <c r="J145" s="90"/>
    </row>
    <row r="146" spans="1:10" s="46" customFormat="1" x14ac:dyDescent="0.25">
      <c r="A146" s="20" t="s">
        <v>424</v>
      </c>
      <c r="B146" s="75" t="s">
        <v>422</v>
      </c>
      <c r="C146" s="20" t="s">
        <v>423</v>
      </c>
      <c r="D146" s="39">
        <v>333903917</v>
      </c>
      <c r="E146" s="40">
        <v>23</v>
      </c>
      <c r="F146" s="65">
        <v>6472.47</v>
      </c>
      <c r="G146" s="6">
        <v>2654</v>
      </c>
      <c r="H146" s="42">
        <v>42375</v>
      </c>
      <c r="I146" s="26">
        <v>42406</v>
      </c>
      <c r="J146" s="90"/>
    </row>
    <row r="147" spans="1:10" s="46" customFormat="1" x14ac:dyDescent="0.25">
      <c r="A147" s="20" t="s">
        <v>427</v>
      </c>
      <c r="B147" s="75" t="s">
        <v>184</v>
      </c>
      <c r="C147" s="20" t="s">
        <v>319</v>
      </c>
      <c r="D147" s="39">
        <v>333903914</v>
      </c>
      <c r="E147" s="40">
        <v>23</v>
      </c>
      <c r="F147" s="65">
        <v>8839</v>
      </c>
      <c r="G147" s="6">
        <v>372</v>
      </c>
      <c r="H147" s="42">
        <v>42376</v>
      </c>
      <c r="I147" s="26">
        <v>42407</v>
      </c>
      <c r="J147" s="90"/>
    </row>
    <row r="148" spans="1:10" s="46" customFormat="1" x14ac:dyDescent="0.25">
      <c r="A148" s="20" t="s">
        <v>432</v>
      </c>
      <c r="B148" s="75" t="s">
        <v>430</v>
      </c>
      <c r="C148" s="20" t="s">
        <v>431</v>
      </c>
      <c r="D148" s="39">
        <v>333903917</v>
      </c>
      <c r="E148" s="40">
        <v>23</v>
      </c>
      <c r="F148" s="65">
        <v>32937.14</v>
      </c>
      <c r="G148" s="6">
        <v>435</v>
      </c>
      <c r="H148" s="42">
        <v>42376</v>
      </c>
      <c r="I148" s="26">
        <v>42407</v>
      </c>
      <c r="J148" s="90"/>
    </row>
    <row r="149" spans="1:10" s="46" customFormat="1" x14ac:dyDescent="0.25">
      <c r="A149" s="20" t="s">
        <v>438</v>
      </c>
      <c r="B149" s="75" t="s">
        <v>41</v>
      </c>
      <c r="C149" s="20" t="s">
        <v>40</v>
      </c>
      <c r="D149" s="39">
        <v>333903913</v>
      </c>
      <c r="E149" s="40">
        <v>23</v>
      </c>
      <c r="F149" s="65">
        <v>1600</v>
      </c>
      <c r="G149" s="6">
        <v>4830</v>
      </c>
      <c r="H149" s="42">
        <v>42376</v>
      </c>
      <c r="I149" s="26">
        <v>42407</v>
      </c>
      <c r="J149" s="90"/>
    </row>
    <row r="150" spans="1:10" s="46" customFormat="1" x14ac:dyDescent="0.25">
      <c r="A150" s="20" t="s">
        <v>436</v>
      </c>
      <c r="B150" s="75" t="s">
        <v>433</v>
      </c>
      <c r="C150" s="20" t="s">
        <v>434</v>
      </c>
      <c r="D150" s="39">
        <v>333903905</v>
      </c>
      <c r="E150" s="40">
        <v>23</v>
      </c>
      <c r="F150" s="65">
        <v>1904.73</v>
      </c>
      <c r="G150" s="6">
        <v>242331</v>
      </c>
      <c r="H150" s="42">
        <v>42376</v>
      </c>
      <c r="I150" s="26">
        <v>42393</v>
      </c>
      <c r="J150" s="90"/>
    </row>
    <row r="151" spans="1:10" s="46" customFormat="1" x14ac:dyDescent="0.25">
      <c r="A151" s="20" t="s">
        <v>437</v>
      </c>
      <c r="B151" s="75" t="s">
        <v>433</v>
      </c>
      <c r="C151" s="20" t="s">
        <v>435</v>
      </c>
      <c r="D151" s="39">
        <v>333903905</v>
      </c>
      <c r="E151" s="40">
        <v>23</v>
      </c>
      <c r="F151" s="65">
        <v>10300.209999999999</v>
      </c>
      <c r="G151" s="6">
        <v>242332</v>
      </c>
      <c r="H151" s="42">
        <v>42376</v>
      </c>
      <c r="I151" s="26">
        <v>42393</v>
      </c>
      <c r="J151" s="90"/>
    </row>
    <row r="152" spans="1:10" ht="15" customHeight="1" x14ac:dyDescent="0.25">
      <c r="A152" s="190" t="s">
        <v>2</v>
      </c>
      <c r="B152" s="191"/>
      <c r="C152" s="191"/>
      <c r="D152" s="191"/>
      <c r="E152" s="192"/>
      <c r="F152" s="13">
        <f>SUM(F3:F151)</f>
        <v>12476922.390000006</v>
      </c>
      <c r="G152" s="7"/>
      <c r="H152" s="115"/>
      <c r="I152" s="5"/>
      <c r="J152" s="109"/>
    </row>
    <row r="153" spans="1:10" s="46" customFormat="1" x14ac:dyDescent="0.25">
      <c r="A153" s="118"/>
      <c r="B153" s="118"/>
      <c r="C153" s="118"/>
      <c r="D153" s="118"/>
      <c r="E153" s="118"/>
      <c r="F153" s="28"/>
      <c r="G153" s="29"/>
      <c r="H153" s="118"/>
      <c r="I153" s="30"/>
      <c r="J153" s="119"/>
    </row>
    <row r="154" spans="1:10" s="46" customFormat="1" x14ac:dyDescent="0.25">
      <c r="A154" s="118"/>
      <c r="B154" s="118"/>
      <c r="C154" s="118"/>
      <c r="D154" s="118"/>
      <c r="E154" s="118"/>
      <c r="F154" s="28"/>
      <c r="G154" s="29"/>
      <c r="H154" s="118"/>
      <c r="I154" s="30"/>
      <c r="J154" s="119"/>
    </row>
    <row r="155" spans="1:10" x14ac:dyDescent="0.25">
      <c r="B155" s="16" t="s">
        <v>46</v>
      </c>
      <c r="C155" s="15">
        <v>2212642.7400000002</v>
      </c>
      <c r="F155" s="18"/>
      <c r="G155" s="18"/>
      <c r="J155" s="110"/>
    </row>
    <row r="156" spans="1:10" x14ac:dyDescent="0.25">
      <c r="B156" s="16" t="s">
        <v>47</v>
      </c>
      <c r="C156" s="15">
        <v>4002411.87</v>
      </c>
      <c r="G156" s="18"/>
      <c r="J156" s="110"/>
    </row>
    <row r="157" spans="1:10" x14ac:dyDescent="0.25">
      <c r="B157" s="16" t="s">
        <v>124</v>
      </c>
      <c r="C157" s="15">
        <v>3757.64</v>
      </c>
      <c r="G157" s="18"/>
      <c r="J157" s="110"/>
    </row>
    <row r="158" spans="1:10" x14ac:dyDescent="0.25">
      <c r="B158" s="14" t="s">
        <v>30</v>
      </c>
      <c r="C158" s="17">
        <f>SUBTOTAL(9,C155:C157)</f>
        <v>6218812.25</v>
      </c>
      <c r="J158" s="110"/>
    </row>
    <row r="159" spans="1:10" x14ac:dyDescent="0.25">
      <c r="G159" s="18"/>
      <c r="J159" s="110"/>
    </row>
    <row r="160" spans="1:10" x14ac:dyDescent="0.25">
      <c r="G160" s="77"/>
      <c r="J160" s="110"/>
    </row>
    <row r="161" spans="2:10" x14ac:dyDescent="0.25">
      <c r="G161" s="77"/>
      <c r="J161" s="110"/>
    </row>
    <row r="162" spans="2:10" x14ac:dyDescent="0.25">
      <c r="B162" s="117"/>
      <c r="C162" s="80"/>
      <c r="E162" s="18"/>
      <c r="F162" s="18"/>
      <c r="G162" s="18"/>
    </row>
    <row r="163" spans="2:10" x14ac:dyDescent="0.25">
      <c r="B163" s="193" t="s">
        <v>442</v>
      </c>
      <c r="C163" s="193"/>
      <c r="E163" s="18"/>
      <c r="F163" s="18"/>
    </row>
    <row r="164" spans="2:10" x14ac:dyDescent="0.25">
      <c r="B164" s="16" t="s">
        <v>235</v>
      </c>
      <c r="C164" s="15">
        <v>513817.9</v>
      </c>
    </row>
    <row r="165" spans="2:10" x14ac:dyDescent="0.25">
      <c r="B165" s="16" t="s">
        <v>440</v>
      </c>
      <c r="C165" s="15">
        <v>11632901.189999999</v>
      </c>
    </row>
    <row r="166" spans="2:10" x14ac:dyDescent="0.25">
      <c r="B166" s="16" t="s">
        <v>234</v>
      </c>
      <c r="C166" s="15">
        <v>330203.3</v>
      </c>
    </row>
    <row r="167" spans="2:10" x14ac:dyDescent="0.25">
      <c r="B167" s="14" t="s">
        <v>441</v>
      </c>
      <c r="C167" s="17">
        <f>SUBTOTAL(9,C164:C166)</f>
        <v>12476922.390000001</v>
      </c>
    </row>
  </sheetData>
  <autoFilter ref="A2:J152">
    <sortState ref="A3:K164">
      <sortCondition ref="I3"/>
    </sortState>
  </autoFilter>
  <mergeCells count="3">
    <mergeCell ref="A1:J1"/>
    <mergeCell ref="A152:E152"/>
    <mergeCell ref="B163:C163"/>
  </mergeCells>
  <pageMargins left="0.51181102362204722" right="0.51181102362204722" top="0.78740157480314965" bottom="0.78740157480314965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opLeftCell="C85" zoomScale="90" zoomScaleNormal="90" workbookViewId="0">
      <selection activeCell="J99" sqref="J99"/>
    </sheetView>
  </sheetViews>
  <sheetFormatPr defaultColWidth="9.140625" defaultRowHeight="15" x14ac:dyDescent="0.25"/>
  <cols>
    <col min="1" max="1" width="17.85546875" style="77" bestFit="1" customWidth="1"/>
    <col min="2" max="2" width="51.5703125" style="1" bestFit="1" customWidth="1"/>
    <col min="3" max="4" width="18" style="1" bestFit="1" customWidth="1"/>
    <col min="5" max="5" width="3.42578125" style="1" bestFit="1" customWidth="1"/>
    <col min="6" max="6" width="17.7109375" style="1" bestFit="1" customWidth="1"/>
    <col min="7" max="7" width="3.5703125" style="1" customWidth="1"/>
    <col min="8" max="8" width="17.7109375" style="1" bestFit="1" customWidth="1"/>
    <col min="9" max="9" width="23.5703125" style="1" bestFit="1" customWidth="1"/>
    <col min="10" max="10" width="22.140625" style="1" bestFit="1" customWidth="1"/>
    <col min="11" max="11" width="17.7109375" style="1" bestFit="1" customWidth="1"/>
    <col min="12" max="12" width="17.7109375" style="1" customWidth="1"/>
    <col min="13" max="13" width="16.7109375" style="1" bestFit="1" customWidth="1"/>
    <col min="14" max="14" width="14.28515625" style="1" bestFit="1" customWidth="1"/>
    <col min="15" max="16384" width="9.140625" style="1"/>
  </cols>
  <sheetData>
    <row r="1" spans="1:12" s="46" customFormat="1" x14ac:dyDescent="0.25">
      <c r="A1" s="195" t="s">
        <v>248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s="46" customFormat="1" x14ac:dyDescent="0.25">
      <c r="A2" s="8" t="s">
        <v>0</v>
      </c>
      <c r="B2" s="64" t="s">
        <v>3</v>
      </c>
      <c r="C2" s="98" t="s">
        <v>1</v>
      </c>
      <c r="D2" s="98" t="s">
        <v>29</v>
      </c>
      <c r="E2" s="98"/>
      <c r="F2" s="98" t="s">
        <v>4</v>
      </c>
      <c r="G2" s="98"/>
      <c r="H2" s="98" t="s">
        <v>6</v>
      </c>
      <c r="I2" s="8" t="s">
        <v>5</v>
      </c>
      <c r="J2" s="10" t="s">
        <v>8</v>
      </c>
      <c r="K2" s="11" t="s">
        <v>9</v>
      </c>
      <c r="L2" s="11" t="s">
        <v>11</v>
      </c>
    </row>
    <row r="3" spans="1:12" ht="14.45" x14ac:dyDescent="0.3">
      <c r="A3" s="20" t="s">
        <v>197</v>
      </c>
      <c r="B3" s="72" t="s">
        <v>66</v>
      </c>
      <c r="C3" s="20" t="s">
        <v>17</v>
      </c>
      <c r="D3" s="39">
        <v>333903006</v>
      </c>
      <c r="E3" s="40"/>
      <c r="F3" s="40">
        <v>23</v>
      </c>
      <c r="G3" s="40"/>
      <c r="H3" s="36">
        <v>3047</v>
      </c>
      <c r="I3" s="21">
        <v>2176</v>
      </c>
      <c r="J3" s="42">
        <v>42191</v>
      </c>
      <c r="K3" s="26">
        <v>42222</v>
      </c>
      <c r="L3" s="45" t="s">
        <v>54</v>
      </c>
    </row>
    <row r="4" spans="1:12" ht="14.45" x14ac:dyDescent="0.3">
      <c r="A4" s="20" t="s">
        <v>170</v>
      </c>
      <c r="B4" s="72" t="s">
        <v>92</v>
      </c>
      <c r="C4" s="20" t="s">
        <v>91</v>
      </c>
      <c r="D4" s="39">
        <v>333903006</v>
      </c>
      <c r="E4" s="40"/>
      <c r="F4" s="40">
        <v>23</v>
      </c>
      <c r="G4" s="40"/>
      <c r="H4" s="36">
        <v>11702</v>
      </c>
      <c r="I4" s="21">
        <v>605683</v>
      </c>
      <c r="J4" s="42">
        <v>42248</v>
      </c>
      <c r="K4" s="26">
        <v>42278</v>
      </c>
      <c r="L4" s="34" t="s">
        <v>54</v>
      </c>
    </row>
    <row r="5" spans="1:12" ht="14.45" x14ac:dyDescent="0.3">
      <c r="A5" s="20" t="s">
        <v>199</v>
      </c>
      <c r="B5" s="72" t="s">
        <v>62</v>
      </c>
      <c r="C5" s="20" t="s">
        <v>198</v>
      </c>
      <c r="D5" s="39">
        <v>333903006</v>
      </c>
      <c r="E5" s="40"/>
      <c r="F5" s="40">
        <v>23</v>
      </c>
      <c r="G5" s="40"/>
      <c r="H5" s="36">
        <v>26250</v>
      </c>
      <c r="I5" s="21">
        <v>39887</v>
      </c>
      <c r="J5" s="42">
        <v>42275</v>
      </c>
      <c r="K5" s="26">
        <v>42305</v>
      </c>
      <c r="L5" s="45" t="s">
        <v>54</v>
      </c>
    </row>
    <row r="6" spans="1:12" ht="14.45" x14ac:dyDescent="0.3">
      <c r="A6" s="20" t="s">
        <v>195</v>
      </c>
      <c r="B6" s="72" t="s">
        <v>185</v>
      </c>
      <c r="C6" s="20" t="s">
        <v>194</v>
      </c>
      <c r="D6" s="39">
        <v>333903006</v>
      </c>
      <c r="E6" s="40"/>
      <c r="F6" s="40">
        <v>23</v>
      </c>
      <c r="G6" s="40"/>
      <c r="H6" s="36">
        <v>129208</v>
      </c>
      <c r="I6" s="21">
        <v>153387</v>
      </c>
      <c r="J6" s="42">
        <v>42291</v>
      </c>
      <c r="K6" s="26">
        <v>42322</v>
      </c>
      <c r="L6" s="45" t="s">
        <v>54</v>
      </c>
    </row>
    <row r="7" spans="1:12" ht="14.45" x14ac:dyDescent="0.3">
      <c r="A7" s="20" t="s">
        <v>162</v>
      </c>
      <c r="B7" s="73" t="s">
        <v>41</v>
      </c>
      <c r="C7" s="2" t="s">
        <v>40</v>
      </c>
      <c r="D7" s="3">
        <v>333903913</v>
      </c>
      <c r="E7" s="37"/>
      <c r="F7" s="37">
        <v>23</v>
      </c>
      <c r="G7" s="37"/>
      <c r="H7" s="36">
        <v>1600</v>
      </c>
      <c r="I7" s="21">
        <v>4595</v>
      </c>
      <c r="J7" s="42">
        <v>42292</v>
      </c>
      <c r="K7" s="26">
        <v>42323</v>
      </c>
      <c r="L7" s="34" t="s">
        <v>54</v>
      </c>
    </row>
    <row r="8" spans="1:12" ht="14.45" x14ac:dyDescent="0.3">
      <c r="A8" s="20" t="s">
        <v>100</v>
      </c>
      <c r="B8" s="73" t="s">
        <v>101</v>
      </c>
      <c r="C8" s="2" t="s">
        <v>99</v>
      </c>
      <c r="D8" s="3">
        <v>333903006</v>
      </c>
      <c r="E8" s="37"/>
      <c r="F8" s="37">
        <v>23</v>
      </c>
      <c r="G8" s="37"/>
      <c r="H8" s="36">
        <v>3567.2</v>
      </c>
      <c r="I8" s="6">
        <v>99036</v>
      </c>
      <c r="J8" s="41">
        <v>42293</v>
      </c>
      <c r="K8" s="25">
        <v>42324</v>
      </c>
      <c r="L8" s="34" t="s">
        <v>54</v>
      </c>
    </row>
    <row r="9" spans="1:12" ht="14.45" x14ac:dyDescent="0.3">
      <c r="A9" s="20" t="s">
        <v>106</v>
      </c>
      <c r="B9" s="73" t="s">
        <v>103</v>
      </c>
      <c r="C9" s="2" t="s">
        <v>104</v>
      </c>
      <c r="D9" s="3">
        <v>333903007</v>
      </c>
      <c r="E9" s="37"/>
      <c r="F9" s="37">
        <v>23</v>
      </c>
      <c r="G9" s="37"/>
      <c r="H9" s="36">
        <f>235237.86+96507.84</f>
        <v>331745.69999999995</v>
      </c>
      <c r="I9" s="6" t="s">
        <v>105</v>
      </c>
      <c r="J9" s="41">
        <v>42293</v>
      </c>
      <c r="K9" s="25">
        <v>42324</v>
      </c>
      <c r="L9" s="34" t="s">
        <v>54</v>
      </c>
    </row>
    <row r="10" spans="1:12" ht="14.45" x14ac:dyDescent="0.3">
      <c r="A10" s="20" t="s">
        <v>121</v>
      </c>
      <c r="B10" s="73" t="s">
        <v>88</v>
      </c>
      <c r="C10" s="2" t="s">
        <v>89</v>
      </c>
      <c r="D10" s="3">
        <v>333903007</v>
      </c>
      <c r="E10" s="37"/>
      <c r="F10" s="37">
        <v>23</v>
      </c>
      <c r="G10" s="37"/>
      <c r="H10" s="36">
        <v>197688.9</v>
      </c>
      <c r="I10" s="6">
        <v>216355</v>
      </c>
      <c r="J10" s="41">
        <v>42297</v>
      </c>
      <c r="K10" s="25">
        <v>42328</v>
      </c>
      <c r="L10" s="34" t="s">
        <v>54</v>
      </c>
    </row>
    <row r="11" spans="1:12" ht="14.45" x14ac:dyDescent="0.3">
      <c r="A11" s="20" t="s">
        <v>196</v>
      </c>
      <c r="B11" s="72" t="s">
        <v>185</v>
      </c>
      <c r="C11" s="20" t="s">
        <v>194</v>
      </c>
      <c r="D11" s="39">
        <v>333903006</v>
      </c>
      <c r="E11" s="40"/>
      <c r="F11" s="40">
        <v>23</v>
      </c>
      <c r="G11" s="40"/>
      <c r="H11" s="36">
        <v>40352</v>
      </c>
      <c r="I11" s="21">
        <v>153923</v>
      </c>
      <c r="J11" s="42">
        <v>42297</v>
      </c>
      <c r="K11" s="26">
        <v>42328</v>
      </c>
      <c r="L11" s="45" t="s">
        <v>54</v>
      </c>
    </row>
    <row r="12" spans="1:12" ht="14.45" x14ac:dyDescent="0.3">
      <c r="A12" s="20" t="s">
        <v>120</v>
      </c>
      <c r="B12" s="73" t="s">
        <v>73</v>
      </c>
      <c r="C12" s="2" t="s">
        <v>74</v>
      </c>
      <c r="D12" s="3">
        <v>333903007</v>
      </c>
      <c r="E12" s="37"/>
      <c r="F12" s="37">
        <v>23</v>
      </c>
      <c r="G12" s="37"/>
      <c r="H12" s="36">
        <v>34560</v>
      </c>
      <c r="I12" s="6">
        <v>203484</v>
      </c>
      <c r="J12" s="41">
        <v>42298</v>
      </c>
      <c r="K12" s="25">
        <v>42330</v>
      </c>
      <c r="L12" s="34" t="s">
        <v>54</v>
      </c>
    </row>
    <row r="13" spans="1:12" ht="14.45" x14ac:dyDescent="0.3">
      <c r="A13" s="20" t="s">
        <v>109</v>
      </c>
      <c r="B13" s="73" t="s">
        <v>26</v>
      </c>
      <c r="C13" s="2" t="s">
        <v>27</v>
      </c>
      <c r="D13" s="3">
        <v>333903917</v>
      </c>
      <c r="E13" s="37"/>
      <c r="F13" s="37">
        <v>23</v>
      </c>
      <c r="G13" s="37"/>
      <c r="H13" s="36">
        <v>22750.52</v>
      </c>
      <c r="I13" s="6">
        <v>11273</v>
      </c>
      <c r="J13" s="41">
        <v>42299</v>
      </c>
      <c r="K13" s="25">
        <v>42330</v>
      </c>
      <c r="L13" s="34" t="s">
        <v>54</v>
      </c>
    </row>
    <row r="14" spans="1:12" ht="14.45" x14ac:dyDescent="0.3">
      <c r="A14" s="20" t="s">
        <v>119</v>
      </c>
      <c r="B14" s="73" t="s">
        <v>53</v>
      </c>
      <c r="C14" s="2" t="s">
        <v>95</v>
      </c>
      <c r="D14" s="3">
        <v>333903007</v>
      </c>
      <c r="E14" s="37"/>
      <c r="F14" s="37">
        <v>23</v>
      </c>
      <c r="G14" s="37"/>
      <c r="H14" s="36">
        <v>446490</v>
      </c>
      <c r="I14" s="6">
        <v>16385</v>
      </c>
      <c r="J14" s="41">
        <v>42299</v>
      </c>
      <c r="K14" s="25">
        <v>42330</v>
      </c>
      <c r="L14" s="34" t="s">
        <v>54</v>
      </c>
    </row>
    <row r="15" spans="1:12" ht="14.45" x14ac:dyDescent="0.3">
      <c r="A15" s="20" t="s">
        <v>145</v>
      </c>
      <c r="B15" s="73" t="s">
        <v>143</v>
      </c>
      <c r="C15" s="2" t="s">
        <v>144</v>
      </c>
      <c r="D15" s="3">
        <v>333903007</v>
      </c>
      <c r="E15" s="37"/>
      <c r="F15" s="37">
        <v>23</v>
      </c>
      <c r="G15" s="37"/>
      <c r="H15" s="36">
        <v>51000</v>
      </c>
      <c r="I15" s="6">
        <v>6572</v>
      </c>
      <c r="J15" s="41">
        <v>42300</v>
      </c>
      <c r="K15" s="25">
        <v>42331</v>
      </c>
      <c r="L15" s="34" t="s">
        <v>54</v>
      </c>
    </row>
    <row r="16" spans="1:12" ht="14.45" x14ac:dyDescent="0.3">
      <c r="A16" s="20" t="s">
        <v>136</v>
      </c>
      <c r="B16" s="73" t="s">
        <v>66</v>
      </c>
      <c r="C16" s="2" t="s">
        <v>67</v>
      </c>
      <c r="D16" s="3">
        <v>333903006</v>
      </c>
      <c r="E16" s="37"/>
      <c r="F16" s="37">
        <v>23</v>
      </c>
      <c r="G16" s="37"/>
      <c r="H16" s="36">
        <v>400272</v>
      </c>
      <c r="I16" s="6">
        <v>2810</v>
      </c>
      <c r="J16" s="41">
        <v>42305</v>
      </c>
      <c r="K16" s="25">
        <v>42336</v>
      </c>
      <c r="L16" s="34" t="s">
        <v>54</v>
      </c>
    </row>
    <row r="17" spans="1:12" ht="14.45" x14ac:dyDescent="0.3">
      <c r="A17" s="20" t="s">
        <v>147</v>
      </c>
      <c r="B17" s="73" t="s">
        <v>31</v>
      </c>
      <c r="C17" s="2" t="s">
        <v>146</v>
      </c>
      <c r="D17" s="3">
        <v>333903007</v>
      </c>
      <c r="E17" s="37"/>
      <c r="F17" s="37">
        <v>23</v>
      </c>
      <c r="G17" s="37"/>
      <c r="H17" s="36">
        <v>8905</v>
      </c>
      <c r="I17" s="6">
        <v>51999</v>
      </c>
      <c r="J17" s="41">
        <v>42305</v>
      </c>
      <c r="K17" s="25">
        <v>42336</v>
      </c>
      <c r="L17" s="34" t="s">
        <v>54</v>
      </c>
    </row>
    <row r="18" spans="1:12" ht="14.45" x14ac:dyDescent="0.3">
      <c r="A18" s="20" t="s">
        <v>126</v>
      </c>
      <c r="B18" s="73" t="s">
        <v>72</v>
      </c>
      <c r="C18" s="2" t="s">
        <v>90</v>
      </c>
      <c r="D18" s="3">
        <v>333903914</v>
      </c>
      <c r="E18" s="37"/>
      <c r="F18" s="37">
        <v>23</v>
      </c>
      <c r="G18" s="37"/>
      <c r="H18" s="36">
        <v>31600</v>
      </c>
      <c r="I18" s="6">
        <v>349</v>
      </c>
      <c r="J18" s="41">
        <v>42306</v>
      </c>
      <c r="K18" s="25">
        <v>42337</v>
      </c>
      <c r="L18" s="34" t="s">
        <v>54</v>
      </c>
    </row>
    <row r="19" spans="1:12" ht="14.45" x14ac:dyDescent="0.3">
      <c r="A19" s="20" t="s">
        <v>112</v>
      </c>
      <c r="B19" s="73" t="s">
        <v>103</v>
      </c>
      <c r="C19" s="2" t="s">
        <v>111</v>
      </c>
      <c r="D19" s="3">
        <v>333903007</v>
      </c>
      <c r="E19" s="37"/>
      <c r="F19" s="37">
        <v>23</v>
      </c>
      <c r="G19" s="37"/>
      <c r="H19" s="36">
        <v>221163.8</v>
      </c>
      <c r="I19" s="6">
        <v>74650</v>
      </c>
      <c r="J19" s="41">
        <v>42306</v>
      </c>
      <c r="K19" s="25">
        <v>42337</v>
      </c>
      <c r="L19" s="34" t="s">
        <v>54</v>
      </c>
    </row>
    <row r="20" spans="1:12" ht="14.45" x14ac:dyDescent="0.3">
      <c r="A20" s="20" t="s">
        <v>131</v>
      </c>
      <c r="B20" s="73" t="s">
        <v>101</v>
      </c>
      <c r="C20" s="2" t="s">
        <v>130</v>
      </c>
      <c r="D20" s="3">
        <v>333903006</v>
      </c>
      <c r="E20" s="37"/>
      <c r="F20" s="37">
        <v>23</v>
      </c>
      <c r="G20" s="37"/>
      <c r="H20" s="36">
        <v>8232</v>
      </c>
      <c r="I20" s="6">
        <v>999018</v>
      </c>
      <c r="J20" s="41">
        <v>42306</v>
      </c>
      <c r="K20" s="25">
        <v>42337</v>
      </c>
      <c r="L20" s="34" t="s">
        <v>54</v>
      </c>
    </row>
    <row r="21" spans="1:12" ht="14.45" x14ac:dyDescent="0.3">
      <c r="A21" s="20" t="s">
        <v>113</v>
      </c>
      <c r="B21" s="73" t="s">
        <v>10</v>
      </c>
      <c r="C21" s="2" t="s">
        <v>28</v>
      </c>
      <c r="D21" s="3">
        <v>333903914</v>
      </c>
      <c r="E21" s="37"/>
      <c r="F21" s="37">
        <v>23</v>
      </c>
      <c r="G21" s="37"/>
      <c r="H21" s="36">
        <v>27000</v>
      </c>
      <c r="I21" s="6">
        <v>22</v>
      </c>
      <c r="J21" s="41">
        <v>42307</v>
      </c>
      <c r="K21" s="25">
        <v>42338</v>
      </c>
      <c r="L21" s="34" t="s">
        <v>54</v>
      </c>
    </row>
    <row r="22" spans="1:12" ht="14.45" x14ac:dyDescent="0.3">
      <c r="A22" s="20" t="s">
        <v>165</v>
      </c>
      <c r="B22" s="72" t="s">
        <v>44</v>
      </c>
      <c r="C22" s="20" t="s">
        <v>45</v>
      </c>
      <c r="D22" s="39">
        <v>333903914</v>
      </c>
      <c r="E22" s="40"/>
      <c r="F22" s="40">
        <v>23</v>
      </c>
      <c r="G22" s="40"/>
      <c r="H22" s="36">
        <v>15420</v>
      </c>
      <c r="I22" s="21">
        <v>303</v>
      </c>
      <c r="J22" s="42">
        <v>42309</v>
      </c>
      <c r="K22" s="26">
        <v>42339</v>
      </c>
      <c r="L22" s="34" t="s">
        <v>54</v>
      </c>
    </row>
    <row r="23" spans="1:12" ht="14.45" x14ac:dyDescent="0.3">
      <c r="A23" s="20" t="s">
        <v>168</v>
      </c>
      <c r="B23" s="72" t="s">
        <v>34</v>
      </c>
      <c r="C23" s="20" t="s">
        <v>35</v>
      </c>
      <c r="D23" s="39">
        <v>333903959</v>
      </c>
      <c r="E23" s="40"/>
      <c r="F23" s="40">
        <v>23</v>
      </c>
      <c r="G23" s="40"/>
      <c r="H23" s="36">
        <v>299992</v>
      </c>
      <c r="I23" s="21">
        <v>1974</v>
      </c>
      <c r="J23" s="42">
        <v>42311</v>
      </c>
      <c r="K23" s="26">
        <v>42341</v>
      </c>
      <c r="L23" s="34" t="s">
        <v>54</v>
      </c>
    </row>
    <row r="24" spans="1:12" ht="14.45" x14ac:dyDescent="0.3">
      <c r="A24" s="20" t="s">
        <v>129</v>
      </c>
      <c r="B24" s="73" t="s">
        <v>101</v>
      </c>
      <c r="C24" s="2" t="s">
        <v>128</v>
      </c>
      <c r="D24" s="3">
        <v>333903006</v>
      </c>
      <c r="E24" s="37"/>
      <c r="F24" s="37">
        <v>23</v>
      </c>
      <c r="G24" s="37"/>
      <c r="H24" s="36">
        <v>2744</v>
      </c>
      <c r="I24" s="6">
        <v>99037</v>
      </c>
      <c r="J24" s="41">
        <v>42311</v>
      </c>
      <c r="K24" s="25">
        <v>42341</v>
      </c>
      <c r="L24" s="34" t="s">
        <v>54</v>
      </c>
    </row>
    <row r="25" spans="1:12" ht="14.45" x14ac:dyDescent="0.3">
      <c r="A25" s="20" t="s">
        <v>127</v>
      </c>
      <c r="B25" s="73" t="s">
        <v>66</v>
      </c>
      <c r="C25" s="20" t="s">
        <v>96</v>
      </c>
      <c r="D25" s="39">
        <v>333903914</v>
      </c>
      <c r="E25" s="40"/>
      <c r="F25" s="40">
        <v>23</v>
      </c>
      <c r="G25" s="40"/>
      <c r="H25" s="36">
        <v>27000</v>
      </c>
      <c r="I25" s="21">
        <v>18</v>
      </c>
      <c r="J25" s="42">
        <v>42312</v>
      </c>
      <c r="K25" s="26">
        <v>42342</v>
      </c>
      <c r="L25" s="45" t="s">
        <v>54</v>
      </c>
    </row>
    <row r="26" spans="1:12" ht="14.45" x14ac:dyDescent="0.3">
      <c r="A26" s="20" t="s">
        <v>139</v>
      </c>
      <c r="B26" s="73" t="s">
        <v>137</v>
      </c>
      <c r="C26" s="2" t="s">
        <v>138</v>
      </c>
      <c r="D26" s="3">
        <v>333903921</v>
      </c>
      <c r="E26" s="37"/>
      <c r="F26" s="37">
        <v>23</v>
      </c>
      <c r="G26" s="37"/>
      <c r="H26" s="36">
        <f>1672-83.6</f>
        <v>1588.4</v>
      </c>
      <c r="I26" s="6">
        <v>162</v>
      </c>
      <c r="J26" s="41">
        <v>42313</v>
      </c>
      <c r="K26" s="25">
        <v>42343</v>
      </c>
      <c r="L26" s="34" t="s">
        <v>54</v>
      </c>
    </row>
    <row r="27" spans="1:12" ht="14.45" x14ac:dyDescent="0.3">
      <c r="A27" s="20" t="s">
        <v>118</v>
      </c>
      <c r="B27" s="73" t="s">
        <v>39</v>
      </c>
      <c r="C27" s="2" t="s">
        <v>117</v>
      </c>
      <c r="D27" s="3">
        <v>333903005</v>
      </c>
      <c r="E27" s="37"/>
      <c r="F27" s="37">
        <v>23</v>
      </c>
      <c r="G27" s="37"/>
      <c r="H27" s="36">
        <v>1728</v>
      </c>
      <c r="I27" s="6">
        <v>915</v>
      </c>
      <c r="J27" s="41">
        <v>42313</v>
      </c>
      <c r="K27" s="25">
        <v>42343</v>
      </c>
      <c r="L27" s="34" t="s">
        <v>54</v>
      </c>
    </row>
    <row r="28" spans="1:12" ht="14.45" x14ac:dyDescent="0.3">
      <c r="A28" s="20" t="s">
        <v>116</v>
      </c>
      <c r="B28" s="73" t="s">
        <v>110</v>
      </c>
      <c r="C28" s="2" t="s">
        <v>115</v>
      </c>
      <c r="D28" s="3">
        <v>333903006</v>
      </c>
      <c r="E28" s="37"/>
      <c r="F28" s="37">
        <v>23</v>
      </c>
      <c r="G28" s="37"/>
      <c r="H28" s="36">
        <v>130000</v>
      </c>
      <c r="I28" s="6">
        <v>15818</v>
      </c>
      <c r="J28" s="41">
        <v>42314</v>
      </c>
      <c r="K28" s="25">
        <v>42344</v>
      </c>
      <c r="L28" s="34" t="s">
        <v>54</v>
      </c>
    </row>
    <row r="29" spans="1:12" ht="14.45" x14ac:dyDescent="0.3">
      <c r="A29" s="20" t="s">
        <v>123</v>
      </c>
      <c r="B29" s="73" t="s">
        <v>72</v>
      </c>
      <c r="C29" s="2" t="s">
        <v>58</v>
      </c>
      <c r="D29" s="3">
        <v>333903006</v>
      </c>
      <c r="E29" s="37"/>
      <c r="F29" s="37">
        <v>23</v>
      </c>
      <c r="G29" s="37"/>
      <c r="H29" s="36">
        <f>154800+170850+155700+131250</f>
        <v>612600</v>
      </c>
      <c r="I29" s="6" t="s">
        <v>122</v>
      </c>
      <c r="J29" s="41">
        <v>42314</v>
      </c>
      <c r="K29" s="25">
        <v>42344</v>
      </c>
      <c r="L29" s="34" t="s">
        <v>54</v>
      </c>
    </row>
    <row r="30" spans="1:12" ht="14.45" x14ac:dyDescent="0.3">
      <c r="A30" s="20" t="s">
        <v>142</v>
      </c>
      <c r="B30" s="73" t="s">
        <v>110</v>
      </c>
      <c r="C30" s="2" t="s">
        <v>141</v>
      </c>
      <c r="D30" s="3">
        <v>333903006</v>
      </c>
      <c r="E30" s="37"/>
      <c r="F30" s="37">
        <v>23</v>
      </c>
      <c r="G30" s="37"/>
      <c r="H30" s="36">
        <v>189930.66</v>
      </c>
      <c r="I30" s="6">
        <v>15819</v>
      </c>
      <c r="J30" s="41">
        <v>42314</v>
      </c>
      <c r="K30" s="25">
        <v>42344</v>
      </c>
      <c r="L30" s="34" t="s">
        <v>54</v>
      </c>
    </row>
    <row r="31" spans="1:12" ht="14.45" x14ac:dyDescent="0.3">
      <c r="A31" s="20" t="s">
        <v>150</v>
      </c>
      <c r="B31" s="72" t="s">
        <v>70</v>
      </c>
      <c r="C31" s="20" t="s">
        <v>149</v>
      </c>
      <c r="D31" s="39">
        <v>333903006</v>
      </c>
      <c r="E31" s="40"/>
      <c r="F31" s="40">
        <v>23</v>
      </c>
      <c r="G31" s="40"/>
      <c r="H31" s="36">
        <v>660</v>
      </c>
      <c r="I31" s="21">
        <v>579169</v>
      </c>
      <c r="J31" s="42">
        <v>42314</v>
      </c>
      <c r="K31" s="26">
        <v>42344</v>
      </c>
      <c r="L31" s="34" t="s">
        <v>54</v>
      </c>
    </row>
    <row r="32" spans="1:12" ht="14.45" x14ac:dyDescent="0.3">
      <c r="A32" s="20" t="s">
        <v>163</v>
      </c>
      <c r="B32" s="72" t="s">
        <v>81</v>
      </c>
      <c r="C32" s="20" t="s">
        <v>82</v>
      </c>
      <c r="D32" s="39">
        <v>333903006</v>
      </c>
      <c r="E32" s="40"/>
      <c r="F32" s="40">
        <v>23</v>
      </c>
      <c r="G32" s="40"/>
      <c r="H32" s="36">
        <v>27459</v>
      </c>
      <c r="I32" s="21">
        <v>13875</v>
      </c>
      <c r="J32" s="42">
        <v>42314</v>
      </c>
      <c r="K32" s="26">
        <v>42344</v>
      </c>
      <c r="L32" s="34" t="s">
        <v>54</v>
      </c>
    </row>
    <row r="33" spans="1:12" ht="14.45" x14ac:dyDescent="0.3">
      <c r="A33" s="20" t="s">
        <v>176</v>
      </c>
      <c r="B33" s="72" t="s">
        <v>26</v>
      </c>
      <c r="C33" s="20" t="s">
        <v>27</v>
      </c>
      <c r="D33" s="39">
        <v>333903917</v>
      </c>
      <c r="E33" s="40"/>
      <c r="F33" s="40">
        <v>23</v>
      </c>
      <c r="G33" s="40"/>
      <c r="H33" s="36">
        <v>22750.52</v>
      </c>
      <c r="I33" s="21">
        <v>14482</v>
      </c>
      <c r="J33" s="42">
        <v>42317</v>
      </c>
      <c r="K33" s="26">
        <v>42347</v>
      </c>
      <c r="L33" s="45" t="s">
        <v>54</v>
      </c>
    </row>
    <row r="34" spans="1:12" ht="14.45" x14ac:dyDescent="0.3">
      <c r="A34" s="20" t="s">
        <v>158</v>
      </c>
      <c r="B34" s="72" t="s">
        <v>155</v>
      </c>
      <c r="C34" s="20" t="s">
        <v>98</v>
      </c>
      <c r="D34" s="39">
        <v>333903006</v>
      </c>
      <c r="E34" s="40"/>
      <c r="F34" s="40">
        <v>23</v>
      </c>
      <c r="G34" s="40"/>
      <c r="H34" s="36">
        <v>4264</v>
      </c>
      <c r="I34" s="21">
        <v>17077</v>
      </c>
      <c r="J34" s="42">
        <v>42317</v>
      </c>
      <c r="K34" s="26">
        <v>42347</v>
      </c>
      <c r="L34" s="34" t="s">
        <v>54</v>
      </c>
    </row>
    <row r="35" spans="1:12" ht="14.45" x14ac:dyDescent="0.3">
      <c r="A35" s="20" t="s">
        <v>108</v>
      </c>
      <c r="B35" s="73" t="s">
        <v>15</v>
      </c>
      <c r="C35" s="2" t="s">
        <v>16</v>
      </c>
      <c r="D35" s="3">
        <v>333903902</v>
      </c>
      <c r="E35" s="37"/>
      <c r="F35" s="37">
        <v>23</v>
      </c>
      <c r="G35" s="37"/>
      <c r="H35" s="36">
        <v>632.36</v>
      </c>
      <c r="I35" s="6">
        <v>38515</v>
      </c>
      <c r="J35" s="41">
        <v>42318</v>
      </c>
      <c r="K35" s="25">
        <v>42348</v>
      </c>
      <c r="L35" s="34" t="s">
        <v>54</v>
      </c>
    </row>
    <row r="36" spans="1:12" ht="14.45" x14ac:dyDescent="0.3">
      <c r="A36" s="20" t="s">
        <v>114</v>
      </c>
      <c r="B36" s="73" t="s">
        <v>97</v>
      </c>
      <c r="C36" s="2" t="s">
        <v>19</v>
      </c>
      <c r="D36" s="3">
        <v>333903913</v>
      </c>
      <c r="E36" s="37"/>
      <c r="F36" s="37">
        <v>23</v>
      </c>
      <c r="G36" s="37"/>
      <c r="H36" s="36">
        <v>12906.63</v>
      </c>
      <c r="I36" s="6">
        <v>1560</v>
      </c>
      <c r="J36" s="41">
        <v>42318</v>
      </c>
      <c r="K36" s="25">
        <v>42348</v>
      </c>
      <c r="L36" s="34" t="s">
        <v>54</v>
      </c>
    </row>
    <row r="37" spans="1:12" ht="14.45" x14ac:dyDescent="0.3">
      <c r="A37" s="20" t="s">
        <v>140</v>
      </c>
      <c r="B37" s="73" t="s">
        <v>7</v>
      </c>
      <c r="C37" s="2" t="s">
        <v>80</v>
      </c>
      <c r="D37" s="3">
        <v>333903701</v>
      </c>
      <c r="E37" s="37"/>
      <c r="F37" s="37">
        <v>23</v>
      </c>
      <c r="G37" s="37"/>
      <c r="H37" s="36">
        <f>864177.49+1296533.75-237678.24</f>
        <v>1923033.0000000002</v>
      </c>
      <c r="I37" s="6">
        <v>14333</v>
      </c>
      <c r="J37" s="41">
        <v>42318</v>
      </c>
      <c r="K37" s="25">
        <v>42348</v>
      </c>
      <c r="L37" s="34" t="s">
        <v>233</v>
      </c>
    </row>
    <row r="38" spans="1:12" ht="14.45" x14ac:dyDescent="0.3">
      <c r="A38" s="20" t="s">
        <v>151</v>
      </c>
      <c r="B38" s="72" t="s">
        <v>18</v>
      </c>
      <c r="C38" s="20" t="s">
        <v>19</v>
      </c>
      <c r="D38" s="39">
        <v>333903913</v>
      </c>
      <c r="E38" s="40"/>
      <c r="F38" s="40">
        <v>23</v>
      </c>
      <c r="G38" s="40"/>
      <c r="H38" s="36">
        <v>12906.63</v>
      </c>
      <c r="I38" s="21">
        <v>1561</v>
      </c>
      <c r="J38" s="42">
        <v>42318</v>
      </c>
      <c r="K38" s="26">
        <v>42348</v>
      </c>
      <c r="L38" s="34" t="s">
        <v>54</v>
      </c>
    </row>
    <row r="39" spans="1:12" ht="14.45" x14ac:dyDescent="0.3">
      <c r="A39" s="20" t="s">
        <v>161</v>
      </c>
      <c r="B39" s="73" t="s">
        <v>41</v>
      </c>
      <c r="C39" s="2" t="s">
        <v>40</v>
      </c>
      <c r="D39" s="3">
        <v>333903913</v>
      </c>
      <c r="E39" s="37"/>
      <c r="F39" s="37">
        <v>23</v>
      </c>
      <c r="G39" s="37"/>
      <c r="H39" s="36">
        <v>1600</v>
      </c>
      <c r="I39" s="21">
        <v>4686</v>
      </c>
      <c r="J39" s="42">
        <v>42318</v>
      </c>
      <c r="K39" s="26">
        <v>42348</v>
      </c>
      <c r="L39" s="34" t="s">
        <v>54</v>
      </c>
    </row>
    <row r="40" spans="1:12" ht="14.45" x14ac:dyDescent="0.3">
      <c r="A40" s="20" t="s">
        <v>160</v>
      </c>
      <c r="B40" s="72" t="s">
        <v>10</v>
      </c>
      <c r="C40" s="20" t="s">
        <v>159</v>
      </c>
      <c r="D40" s="39">
        <v>333903006</v>
      </c>
      <c r="E40" s="40"/>
      <c r="F40" s="40">
        <v>23</v>
      </c>
      <c r="G40" s="40"/>
      <c r="H40" s="36">
        <v>112773.6</v>
      </c>
      <c r="I40" s="21">
        <v>732</v>
      </c>
      <c r="J40" s="42">
        <v>42321</v>
      </c>
      <c r="K40" s="26">
        <v>42351</v>
      </c>
      <c r="L40" s="34" t="s">
        <v>54</v>
      </c>
    </row>
    <row r="41" spans="1:12" ht="14.45" x14ac:dyDescent="0.3">
      <c r="A41" s="20" t="s">
        <v>157</v>
      </c>
      <c r="B41" s="72" t="s">
        <v>155</v>
      </c>
      <c r="C41" s="20" t="s">
        <v>156</v>
      </c>
      <c r="D41" s="39">
        <v>333903006</v>
      </c>
      <c r="E41" s="40"/>
      <c r="F41" s="40">
        <v>23</v>
      </c>
      <c r="G41" s="40"/>
      <c r="H41" s="36">
        <v>29520</v>
      </c>
      <c r="I41" s="21">
        <v>17108</v>
      </c>
      <c r="J41" s="42">
        <v>42324</v>
      </c>
      <c r="K41" s="26">
        <v>42354</v>
      </c>
      <c r="L41" s="34" t="s">
        <v>54</v>
      </c>
    </row>
    <row r="42" spans="1:12" ht="14.45" x14ac:dyDescent="0.3">
      <c r="A42" s="20" t="s">
        <v>191</v>
      </c>
      <c r="B42" s="72" t="s">
        <v>184</v>
      </c>
      <c r="C42" s="20" t="s">
        <v>190</v>
      </c>
      <c r="D42" s="39">
        <v>333903006</v>
      </c>
      <c r="E42" s="40"/>
      <c r="F42" s="40">
        <v>23</v>
      </c>
      <c r="G42" s="40"/>
      <c r="H42" s="36">
        <v>4473.8900000000003</v>
      </c>
      <c r="I42" s="21">
        <v>14636</v>
      </c>
      <c r="J42" s="42">
        <v>42325</v>
      </c>
      <c r="K42" s="26">
        <v>42355</v>
      </c>
      <c r="L42" s="45" t="s">
        <v>54</v>
      </c>
    </row>
    <row r="43" spans="1:12" ht="14.45" x14ac:dyDescent="0.3">
      <c r="A43" s="20" t="s">
        <v>174</v>
      </c>
      <c r="B43" s="72" t="s">
        <v>172</v>
      </c>
      <c r="C43" s="20" t="s">
        <v>173</v>
      </c>
      <c r="D43" s="39">
        <v>333903007</v>
      </c>
      <c r="E43" s="40"/>
      <c r="F43" s="40">
        <v>23</v>
      </c>
      <c r="G43" s="40"/>
      <c r="H43" s="36">
        <v>19710</v>
      </c>
      <c r="I43" s="21">
        <v>400168</v>
      </c>
      <c r="J43" s="42">
        <v>42327</v>
      </c>
      <c r="K43" s="26">
        <v>42357</v>
      </c>
      <c r="L43" s="34" t="s">
        <v>54</v>
      </c>
    </row>
    <row r="44" spans="1:12" ht="14.45" x14ac:dyDescent="0.3">
      <c r="A44" s="20" t="s">
        <v>169</v>
      </c>
      <c r="B44" s="72" t="s">
        <v>92</v>
      </c>
      <c r="C44" s="20" t="s">
        <v>91</v>
      </c>
      <c r="D44" s="39">
        <v>333903006</v>
      </c>
      <c r="E44" s="40"/>
      <c r="F44" s="40">
        <v>23</v>
      </c>
      <c r="G44" s="40"/>
      <c r="H44" s="36">
        <v>3969</v>
      </c>
      <c r="I44" s="21">
        <v>611501</v>
      </c>
      <c r="J44" s="42">
        <v>42332</v>
      </c>
      <c r="K44" s="26">
        <v>42362</v>
      </c>
      <c r="L44" s="34" t="s">
        <v>54</v>
      </c>
    </row>
    <row r="45" spans="1:12" ht="14.45" x14ac:dyDescent="0.3">
      <c r="A45" s="20" t="s">
        <v>188</v>
      </c>
      <c r="B45" s="72" t="s">
        <v>183</v>
      </c>
      <c r="C45" s="20" t="s">
        <v>186</v>
      </c>
      <c r="D45" s="39">
        <v>333903006</v>
      </c>
      <c r="E45" s="40"/>
      <c r="F45" s="40">
        <v>23</v>
      </c>
      <c r="G45" s="40"/>
      <c r="H45" s="36">
        <f>18505.4+2129.7</f>
        <v>20635.100000000002</v>
      </c>
      <c r="I45" s="21" t="s">
        <v>187</v>
      </c>
      <c r="J45" s="42">
        <v>42332</v>
      </c>
      <c r="K45" s="26">
        <v>42362</v>
      </c>
      <c r="L45" s="45" t="s">
        <v>54</v>
      </c>
    </row>
    <row r="46" spans="1:12" ht="14.45" x14ac:dyDescent="0.3">
      <c r="A46" s="20" t="s">
        <v>193</v>
      </c>
      <c r="B46" s="72" t="s">
        <v>88</v>
      </c>
      <c r="C46" s="20" t="s">
        <v>192</v>
      </c>
      <c r="D46" s="39">
        <v>333903007</v>
      </c>
      <c r="E46" s="40"/>
      <c r="F46" s="40">
        <v>23</v>
      </c>
      <c r="G46" s="40"/>
      <c r="H46" s="36">
        <v>494088</v>
      </c>
      <c r="I46" s="21">
        <v>218361</v>
      </c>
      <c r="J46" s="42">
        <v>42332</v>
      </c>
      <c r="K46" s="26">
        <v>42362</v>
      </c>
      <c r="L46" s="45" t="s">
        <v>54</v>
      </c>
    </row>
    <row r="47" spans="1:12" ht="14.45" x14ac:dyDescent="0.3">
      <c r="A47" s="20" t="s">
        <v>171</v>
      </c>
      <c r="B47" s="72" t="s">
        <v>110</v>
      </c>
      <c r="C47" s="20" t="s">
        <v>141</v>
      </c>
      <c r="D47" s="39">
        <v>333903006</v>
      </c>
      <c r="E47" s="40"/>
      <c r="F47" s="40">
        <v>23</v>
      </c>
      <c r="G47" s="40"/>
      <c r="H47" s="36">
        <v>695680</v>
      </c>
      <c r="I47" s="21">
        <v>16003</v>
      </c>
      <c r="J47" s="42">
        <v>42333</v>
      </c>
      <c r="K47" s="26">
        <v>42363</v>
      </c>
      <c r="L47" s="45" t="s">
        <v>54</v>
      </c>
    </row>
    <row r="48" spans="1:12" ht="14.45" x14ac:dyDescent="0.3">
      <c r="A48" s="20" t="s">
        <v>206</v>
      </c>
      <c r="B48" s="72" t="s">
        <v>204</v>
      </c>
      <c r="C48" s="20" t="s">
        <v>205</v>
      </c>
      <c r="D48" s="39">
        <v>333903927</v>
      </c>
      <c r="E48" s="40"/>
      <c r="F48" s="40">
        <v>23</v>
      </c>
      <c r="G48" s="40"/>
      <c r="H48" s="36">
        <v>20000</v>
      </c>
      <c r="I48" s="21">
        <v>2984</v>
      </c>
      <c r="J48" s="42">
        <v>42335</v>
      </c>
      <c r="K48" s="26">
        <v>42365</v>
      </c>
      <c r="L48" s="45" t="s">
        <v>54</v>
      </c>
    </row>
    <row r="49" spans="1:12" x14ac:dyDescent="0.25">
      <c r="A49" s="20" t="s">
        <v>219</v>
      </c>
      <c r="B49" s="74" t="s">
        <v>218</v>
      </c>
      <c r="C49" s="20" t="s">
        <v>50</v>
      </c>
      <c r="D49" s="39">
        <v>333903943</v>
      </c>
      <c r="E49" s="39"/>
      <c r="F49" s="39">
        <v>23</v>
      </c>
      <c r="G49" s="39"/>
      <c r="H49" s="17">
        <v>342002.36</v>
      </c>
      <c r="I49" s="50" t="s">
        <v>220</v>
      </c>
      <c r="J49" s="52" t="s">
        <v>221</v>
      </c>
      <c r="K49" s="53">
        <v>42365</v>
      </c>
      <c r="L49" s="49" t="s">
        <v>54</v>
      </c>
    </row>
    <row r="50" spans="1:12" s="46" customFormat="1" ht="14.45" x14ac:dyDescent="0.3">
      <c r="A50" s="20" t="s">
        <v>167</v>
      </c>
      <c r="B50" s="72" t="s">
        <v>14</v>
      </c>
      <c r="C50" s="20" t="s">
        <v>59</v>
      </c>
      <c r="D50" s="39">
        <v>333903941</v>
      </c>
      <c r="E50" s="40"/>
      <c r="F50" s="40">
        <v>23</v>
      </c>
      <c r="G50" s="40"/>
      <c r="H50" s="36">
        <f>111654.1+581.34</f>
        <v>112235.44</v>
      </c>
      <c r="I50" s="21" t="s">
        <v>166</v>
      </c>
      <c r="J50" s="42">
        <v>42339</v>
      </c>
      <c r="K50" s="26">
        <v>42370</v>
      </c>
      <c r="L50" s="45"/>
    </row>
    <row r="51" spans="1:12" s="46" customFormat="1" ht="14.45" x14ac:dyDescent="0.3">
      <c r="A51" s="20" t="s">
        <v>177</v>
      </c>
      <c r="B51" s="72" t="s">
        <v>12</v>
      </c>
      <c r="C51" s="20" t="s">
        <v>13</v>
      </c>
      <c r="D51" s="39">
        <v>333903909</v>
      </c>
      <c r="E51" s="40"/>
      <c r="F51" s="40">
        <v>23</v>
      </c>
      <c r="G51" s="40"/>
      <c r="H51" s="36">
        <f>9665.59+12108.89</f>
        <v>21774.48</v>
      </c>
      <c r="I51" s="21" t="s">
        <v>175</v>
      </c>
      <c r="J51" s="42">
        <v>42345</v>
      </c>
      <c r="K51" s="26">
        <v>42376</v>
      </c>
      <c r="L51" s="45"/>
    </row>
    <row r="52" spans="1:12" s="46" customFormat="1" ht="14.45" x14ac:dyDescent="0.3">
      <c r="A52" s="20" t="s">
        <v>213</v>
      </c>
      <c r="B52" s="73" t="s">
        <v>21</v>
      </c>
      <c r="C52" s="2" t="s">
        <v>20</v>
      </c>
      <c r="D52" s="3">
        <v>333903701</v>
      </c>
      <c r="E52" s="37"/>
      <c r="F52" s="37">
        <v>23</v>
      </c>
      <c r="G52" s="37"/>
      <c r="H52" s="36">
        <v>380051.5</v>
      </c>
      <c r="I52" s="6">
        <v>25478</v>
      </c>
      <c r="J52" s="41">
        <v>42341</v>
      </c>
      <c r="K52" s="25">
        <v>42372</v>
      </c>
      <c r="L52" s="34" t="s">
        <v>239</v>
      </c>
    </row>
    <row r="53" spans="1:12" s="46" customFormat="1" ht="14.45" x14ac:dyDescent="0.3">
      <c r="A53" s="20" t="s">
        <v>76</v>
      </c>
      <c r="B53" s="73" t="s">
        <v>7</v>
      </c>
      <c r="C53" s="2" t="s">
        <v>78</v>
      </c>
      <c r="D53" s="3">
        <v>333903701</v>
      </c>
      <c r="E53" s="37"/>
      <c r="F53" s="37">
        <v>23</v>
      </c>
      <c r="G53" s="37"/>
      <c r="H53" s="36">
        <v>405978.35</v>
      </c>
      <c r="I53" s="6">
        <v>14538</v>
      </c>
      <c r="J53" s="41">
        <v>42341</v>
      </c>
      <c r="K53" s="25">
        <v>42372</v>
      </c>
      <c r="L53" s="34" t="s">
        <v>240</v>
      </c>
    </row>
    <row r="54" spans="1:12" s="46" customFormat="1" ht="14.45" x14ac:dyDescent="0.3">
      <c r="A54" s="20" t="s">
        <v>201</v>
      </c>
      <c r="B54" s="20" t="s">
        <v>84</v>
      </c>
      <c r="C54" s="20" t="s">
        <v>85</v>
      </c>
      <c r="D54" s="39">
        <v>333903915</v>
      </c>
      <c r="E54" s="39"/>
      <c r="F54" s="39">
        <v>23</v>
      </c>
      <c r="G54" s="39"/>
      <c r="H54" s="67">
        <v>49854.47</v>
      </c>
      <c r="I54" s="20" t="s">
        <v>64</v>
      </c>
      <c r="J54" s="51">
        <v>42336</v>
      </c>
      <c r="K54" s="53">
        <v>42378</v>
      </c>
      <c r="L54" s="68"/>
    </row>
    <row r="55" spans="1:12" s="46" customFormat="1" ht="14.45" x14ac:dyDescent="0.3">
      <c r="A55" s="20" t="s">
        <v>231</v>
      </c>
      <c r="B55" s="73" t="s">
        <v>7</v>
      </c>
      <c r="C55" s="2" t="s">
        <v>43</v>
      </c>
      <c r="D55" s="3">
        <v>333903701</v>
      </c>
      <c r="E55" s="37"/>
      <c r="F55" s="37">
        <v>23</v>
      </c>
      <c r="G55" s="37"/>
      <c r="H55" s="36">
        <v>58129.19</v>
      </c>
      <c r="I55" s="6">
        <v>14630</v>
      </c>
      <c r="J55" s="41">
        <v>42347</v>
      </c>
      <c r="K55" s="25">
        <v>42378</v>
      </c>
      <c r="L55" s="83" t="s">
        <v>239</v>
      </c>
    </row>
    <row r="56" spans="1:12" s="46" customFormat="1" ht="14.45" x14ac:dyDescent="0.3">
      <c r="A56" s="20" t="s">
        <v>232</v>
      </c>
      <c r="B56" s="73" t="s">
        <v>7</v>
      </c>
      <c r="C56" s="2" t="s">
        <v>80</v>
      </c>
      <c r="D56" s="3">
        <v>333903701</v>
      </c>
      <c r="E56" s="3"/>
      <c r="F56" s="3">
        <v>23</v>
      </c>
      <c r="G56" s="3"/>
      <c r="H56" s="67">
        <v>2178921.16</v>
      </c>
      <c r="I56" s="2">
        <v>14631</v>
      </c>
      <c r="J56" s="71">
        <v>42347</v>
      </c>
      <c r="K56" s="12">
        <v>42378</v>
      </c>
      <c r="L56" s="78" t="s">
        <v>239</v>
      </c>
    </row>
    <row r="57" spans="1:12" s="46" customFormat="1" ht="14.45" x14ac:dyDescent="0.3">
      <c r="A57" s="20" t="s">
        <v>180</v>
      </c>
      <c r="B57" s="20" t="s">
        <v>12</v>
      </c>
      <c r="C57" s="20" t="s">
        <v>13</v>
      </c>
      <c r="D57" s="39">
        <v>333903909</v>
      </c>
      <c r="E57" s="39"/>
      <c r="F57" s="39">
        <v>23</v>
      </c>
      <c r="G57" s="39"/>
      <c r="H57" s="67">
        <f>4840.18+7256.04</f>
        <v>12096.220000000001</v>
      </c>
      <c r="I57" s="20" t="s">
        <v>179</v>
      </c>
      <c r="J57" s="51">
        <v>42347</v>
      </c>
      <c r="K57" s="53">
        <v>42378</v>
      </c>
      <c r="L57" s="68"/>
    </row>
    <row r="58" spans="1:12" s="46" customFormat="1" ht="14.45" x14ac:dyDescent="0.3">
      <c r="A58" s="20" t="s">
        <v>203</v>
      </c>
      <c r="B58" s="72" t="s">
        <v>32</v>
      </c>
      <c r="C58" s="20" t="s">
        <v>33</v>
      </c>
      <c r="D58" s="39">
        <v>333903915</v>
      </c>
      <c r="E58" s="40"/>
      <c r="F58" s="40">
        <v>23</v>
      </c>
      <c r="G58" s="40"/>
      <c r="H58" s="36">
        <v>50009.120000000003</v>
      </c>
      <c r="I58" s="21">
        <v>101605</v>
      </c>
      <c r="J58" s="42">
        <v>42347</v>
      </c>
      <c r="K58" s="26">
        <v>42378</v>
      </c>
      <c r="L58" s="45"/>
    </row>
    <row r="59" spans="1:12" s="46" customFormat="1" ht="14.45" x14ac:dyDescent="0.3">
      <c r="A59" s="20" t="s">
        <v>207</v>
      </c>
      <c r="B59" s="73" t="s">
        <v>24</v>
      </c>
      <c r="C59" s="2" t="s">
        <v>25</v>
      </c>
      <c r="D59" s="3">
        <v>333903975</v>
      </c>
      <c r="E59" s="37"/>
      <c r="F59" s="37">
        <v>23</v>
      </c>
      <c r="G59" s="37"/>
      <c r="H59" s="36">
        <v>90977.25</v>
      </c>
      <c r="I59" s="21">
        <v>6165</v>
      </c>
      <c r="J59" s="42">
        <v>42352</v>
      </c>
      <c r="K59" s="26">
        <v>42383</v>
      </c>
      <c r="L59" s="45" t="s">
        <v>239</v>
      </c>
    </row>
    <row r="60" spans="1:12" s="46" customFormat="1" ht="14.45" x14ac:dyDescent="0.3">
      <c r="A60" s="20" t="s">
        <v>200</v>
      </c>
      <c r="B60" s="72" t="s">
        <v>63</v>
      </c>
      <c r="C60" s="20" t="s">
        <v>57</v>
      </c>
      <c r="D60" s="39">
        <v>333903911</v>
      </c>
      <c r="E60" s="39"/>
      <c r="F60" s="39">
        <v>23</v>
      </c>
      <c r="G60" s="39"/>
      <c r="H60" s="67">
        <v>16919.11</v>
      </c>
      <c r="I60" s="20" t="s">
        <v>51</v>
      </c>
      <c r="J60" s="51">
        <v>42339</v>
      </c>
      <c r="K60" s="53">
        <v>42391</v>
      </c>
      <c r="L60" s="68" t="s">
        <v>242</v>
      </c>
    </row>
    <row r="61" spans="1:12" s="46" customFormat="1" ht="14.45" x14ac:dyDescent="0.3">
      <c r="A61" s="69"/>
      <c r="B61" s="61"/>
      <c r="C61" s="69"/>
      <c r="D61" s="69"/>
      <c r="E61" s="69"/>
      <c r="F61" s="69"/>
      <c r="G61" s="69"/>
      <c r="H61" s="57">
        <f>SUM(H3:H60)</f>
        <v>10404147.559999999</v>
      </c>
      <c r="I61" s="9"/>
      <c r="J61" s="9"/>
      <c r="K61" s="9"/>
      <c r="L61" s="59"/>
    </row>
    <row r="62" spans="1:12" s="58" customFormat="1" ht="14.45" x14ac:dyDescent="0.3"/>
    <row r="63" spans="1:12" s="46" customFormat="1" ht="14.45" x14ac:dyDescent="0.3">
      <c r="A63" s="92" t="s">
        <v>236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</row>
    <row r="64" spans="1:12" s="46" customFormat="1" ht="14.45" x14ac:dyDescent="0.3">
      <c r="A64" s="20" t="s">
        <v>134</v>
      </c>
      <c r="B64" s="20" t="s">
        <v>210</v>
      </c>
      <c r="C64" s="20" t="s">
        <v>22</v>
      </c>
      <c r="D64" s="39" t="s">
        <v>125</v>
      </c>
      <c r="E64" s="39"/>
      <c r="F64" s="39">
        <v>23</v>
      </c>
      <c r="G64" s="39"/>
      <c r="H64" s="67">
        <v>865.77</v>
      </c>
      <c r="I64" s="20">
        <v>6758</v>
      </c>
      <c r="J64" s="51">
        <v>42298</v>
      </c>
      <c r="K64" s="53">
        <v>42329</v>
      </c>
      <c r="L64" s="68" t="s">
        <v>54</v>
      </c>
    </row>
    <row r="65" spans="1:12" s="46" customFormat="1" ht="14.45" x14ac:dyDescent="0.3">
      <c r="A65" s="20" t="s">
        <v>133</v>
      </c>
      <c r="B65" s="72" t="s">
        <v>210</v>
      </c>
      <c r="C65" s="20" t="s">
        <v>22</v>
      </c>
      <c r="D65" s="39" t="s">
        <v>125</v>
      </c>
      <c r="E65" s="40"/>
      <c r="F65" s="40">
        <v>23</v>
      </c>
      <c r="G65" s="40"/>
      <c r="H65" s="36">
        <v>5400.85</v>
      </c>
      <c r="I65" s="21">
        <v>6781</v>
      </c>
      <c r="J65" s="42">
        <v>42300</v>
      </c>
      <c r="K65" s="26">
        <v>42331</v>
      </c>
      <c r="L65" s="45" t="s">
        <v>54</v>
      </c>
    </row>
    <row r="66" spans="1:12" s="46" customFormat="1" ht="14.45" x14ac:dyDescent="0.3">
      <c r="A66" s="20" t="s">
        <v>132</v>
      </c>
      <c r="B66" s="72" t="s">
        <v>210</v>
      </c>
      <c r="C66" s="20" t="s">
        <v>22</v>
      </c>
      <c r="D66" s="39" t="s">
        <v>125</v>
      </c>
      <c r="E66" s="40"/>
      <c r="F66" s="40">
        <v>23</v>
      </c>
      <c r="G66" s="40"/>
      <c r="H66" s="36">
        <v>1731.54</v>
      </c>
      <c r="I66" s="21">
        <v>6843</v>
      </c>
      <c r="J66" s="42">
        <v>42318</v>
      </c>
      <c r="K66" s="26">
        <v>42348</v>
      </c>
      <c r="L66" s="45" t="s">
        <v>54</v>
      </c>
    </row>
    <row r="67" spans="1:12" s="46" customFormat="1" ht="14.45" x14ac:dyDescent="0.3">
      <c r="A67" s="20" t="s">
        <v>135</v>
      </c>
      <c r="B67" s="72" t="s">
        <v>210</v>
      </c>
      <c r="C67" s="20" t="s">
        <v>22</v>
      </c>
      <c r="D67" s="39" t="s">
        <v>125</v>
      </c>
      <c r="E67" s="40"/>
      <c r="F67" s="40">
        <v>23</v>
      </c>
      <c r="G67" s="40"/>
      <c r="H67" s="36">
        <v>5207.96</v>
      </c>
      <c r="I67" s="21">
        <v>6381</v>
      </c>
      <c r="J67" s="42">
        <v>42318</v>
      </c>
      <c r="K67" s="26">
        <v>42348</v>
      </c>
      <c r="L67" s="45" t="s">
        <v>54</v>
      </c>
    </row>
    <row r="68" spans="1:12" s="46" customFormat="1" ht="14.45" x14ac:dyDescent="0.3">
      <c r="A68" s="20" t="s">
        <v>148</v>
      </c>
      <c r="B68" s="72" t="s">
        <v>210</v>
      </c>
      <c r="C68" s="20" t="s">
        <v>22</v>
      </c>
      <c r="D68" s="39" t="s">
        <v>125</v>
      </c>
      <c r="E68" s="40"/>
      <c r="F68" s="40">
        <v>23</v>
      </c>
      <c r="G68" s="40"/>
      <c r="H68" s="36">
        <v>2406.79</v>
      </c>
      <c r="I68" s="21">
        <v>6873</v>
      </c>
      <c r="J68" s="42">
        <v>42331</v>
      </c>
      <c r="K68" s="26">
        <v>42361</v>
      </c>
      <c r="L68" s="45" t="s">
        <v>54</v>
      </c>
    </row>
    <row r="69" spans="1:12" s="46" customFormat="1" ht="14.45" x14ac:dyDescent="0.3">
      <c r="A69" s="38" t="s">
        <v>208</v>
      </c>
      <c r="B69" s="75" t="s">
        <v>212</v>
      </c>
      <c r="C69" s="66" t="s">
        <v>209</v>
      </c>
      <c r="D69" s="4" t="s">
        <v>125</v>
      </c>
      <c r="E69" s="4"/>
      <c r="F69" s="4">
        <v>23</v>
      </c>
      <c r="G69" s="4"/>
      <c r="H69" s="65">
        <v>66646</v>
      </c>
      <c r="I69" s="6"/>
      <c r="J69" s="42">
        <v>42361</v>
      </c>
      <c r="K69" s="26">
        <v>42361</v>
      </c>
      <c r="L69" s="45" t="s">
        <v>54</v>
      </c>
    </row>
    <row r="70" spans="1:12" s="46" customFormat="1" ht="14.45" x14ac:dyDescent="0.3">
      <c r="A70" s="38"/>
      <c r="B70" s="75" t="s">
        <v>251</v>
      </c>
      <c r="C70" s="66" t="s">
        <v>252</v>
      </c>
      <c r="D70" s="4" t="s">
        <v>125</v>
      </c>
      <c r="E70" s="37"/>
      <c r="F70" s="37">
        <v>23</v>
      </c>
      <c r="G70" s="37"/>
      <c r="H70" s="65">
        <v>15261.7</v>
      </c>
      <c r="I70" s="6"/>
      <c r="J70" s="42">
        <v>42366</v>
      </c>
      <c r="K70" s="26">
        <v>42366</v>
      </c>
      <c r="L70" s="91" t="s">
        <v>54</v>
      </c>
    </row>
    <row r="71" spans="1:12" s="46" customFormat="1" ht="14.45" x14ac:dyDescent="0.3">
      <c r="A71" s="20" t="s">
        <v>129</v>
      </c>
      <c r="B71" s="72" t="s">
        <v>210</v>
      </c>
      <c r="C71" s="20" t="s">
        <v>22</v>
      </c>
      <c r="D71" s="39" t="s">
        <v>125</v>
      </c>
      <c r="E71" s="40"/>
      <c r="F71" s="40">
        <v>23</v>
      </c>
      <c r="G71" s="40"/>
      <c r="H71" s="36">
        <v>3244.56</v>
      </c>
      <c r="I71" s="21">
        <v>6928</v>
      </c>
      <c r="J71" s="42">
        <v>42345</v>
      </c>
      <c r="K71" s="26">
        <v>42376</v>
      </c>
      <c r="L71" s="45"/>
    </row>
    <row r="72" spans="1:12" s="46" customFormat="1" ht="14.45" x14ac:dyDescent="0.3">
      <c r="A72" s="20" t="s">
        <v>68</v>
      </c>
      <c r="B72" s="72" t="s">
        <v>211</v>
      </c>
      <c r="C72" s="20" t="s">
        <v>69</v>
      </c>
      <c r="D72" s="39" t="s">
        <v>125</v>
      </c>
      <c r="E72" s="39"/>
      <c r="F72" s="39">
        <v>23</v>
      </c>
      <c r="G72" s="39"/>
      <c r="H72" s="67">
        <v>6084.57</v>
      </c>
      <c r="I72" s="20">
        <v>7817</v>
      </c>
      <c r="J72" s="51">
        <v>42349</v>
      </c>
      <c r="K72" s="53">
        <v>42715</v>
      </c>
      <c r="L72" s="68"/>
    </row>
    <row r="73" spans="1:12" s="46" customFormat="1" ht="14.45" x14ac:dyDescent="0.3">
      <c r="A73" s="20"/>
      <c r="B73" s="75"/>
      <c r="C73" s="66"/>
      <c r="D73" s="4"/>
      <c r="E73" s="37"/>
      <c r="F73" s="37"/>
      <c r="G73" s="37"/>
      <c r="H73" s="65"/>
      <c r="I73" s="6"/>
      <c r="J73" s="42"/>
      <c r="K73" s="26"/>
      <c r="L73" s="91"/>
    </row>
    <row r="74" spans="1:12" s="46" customFormat="1" ht="14.45" x14ac:dyDescent="0.3">
      <c r="A74" s="69"/>
      <c r="B74" s="60"/>
      <c r="C74" s="60"/>
      <c r="D74" s="60"/>
      <c r="E74" s="60"/>
      <c r="F74" s="61"/>
      <c r="G74" s="61"/>
      <c r="H74" s="57">
        <f>SUM(H64:H73)</f>
        <v>106849.73999999999</v>
      </c>
      <c r="I74" s="62"/>
      <c r="J74" s="63"/>
      <c r="K74" s="63"/>
      <c r="L74" s="64"/>
    </row>
    <row r="75" spans="1:12" s="58" customFormat="1" ht="14.45" x14ac:dyDescent="0.3">
      <c r="A75" s="196"/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</row>
    <row r="76" spans="1:12" s="46" customFormat="1" ht="14.45" x14ac:dyDescent="0.3">
      <c r="A76" s="193" t="s">
        <v>237</v>
      </c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</row>
    <row r="77" spans="1:12" s="46" customFormat="1" ht="14.45" x14ac:dyDescent="0.3">
      <c r="A77" s="20"/>
      <c r="B77" s="76" t="s">
        <v>214</v>
      </c>
      <c r="C77" s="20"/>
      <c r="D77" s="39"/>
      <c r="E77" s="40"/>
      <c r="F77" s="40"/>
      <c r="G77" s="40"/>
      <c r="H77" s="15">
        <v>450000</v>
      </c>
      <c r="I77" s="21"/>
      <c r="J77" s="42"/>
      <c r="K77" s="26"/>
      <c r="L77" s="45" t="s">
        <v>54</v>
      </c>
    </row>
    <row r="78" spans="1:12" s="46" customFormat="1" ht="14.45" x14ac:dyDescent="0.3">
      <c r="A78" s="20"/>
      <c r="B78" s="76" t="s">
        <v>215</v>
      </c>
      <c r="C78" s="20"/>
      <c r="D78" s="39"/>
      <c r="E78" s="40"/>
      <c r="F78" s="40"/>
      <c r="G78" s="40"/>
      <c r="H78" s="15">
        <v>433554.7</v>
      </c>
      <c r="I78" s="21"/>
      <c r="J78" s="42"/>
      <c r="K78" s="26"/>
      <c r="L78" s="45" t="s">
        <v>54</v>
      </c>
    </row>
    <row r="79" spans="1:12" s="46" customFormat="1" x14ac:dyDescent="0.25">
      <c r="A79" s="20"/>
      <c r="B79" s="76" t="s">
        <v>216</v>
      </c>
      <c r="C79" s="20"/>
      <c r="D79" s="39"/>
      <c r="E79" s="40"/>
      <c r="F79" s="40"/>
      <c r="G79" s="40"/>
      <c r="H79" s="15">
        <v>193635.74</v>
      </c>
      <c r="I79" s="21"/>
      <c r="J79" s="42"/>
      <c r="K79" s="26"/>
      <c r="L79" s="45" t="s">
        <v>54</v>
      </c>
    </row>
    <row r="80" spans="1:12" s="46" customFormat="1" ht="14.45" x14ac:dyDescent="0.3">
      <c r="A80" s="20"/>
      <c r="B80" s="76" t="s">
        <v>217</v>
      </c>
      <c r="C80" s="20"/>
      <c r="D80" s="39"/>
      <c r="E80" s="40"/>
      <c r="F80" s="40"/>
      <c r="G80" s="40"/>
      <c r="H80" s="15">
        <v>6209048.9199999999</v>
      </c>
      <c r="I80" s="21"/>
      <c r="J80" s="42"/>
      <c r="K80" s="26"/>
      <c r="L80" s="45" t="s">
        <v>54</v>
      </c>
    </row>
    <row r="81" spans="1:12" s="46" customFormat="1" x14ac:dyDescent="0.25">
      <c r="A81" s="20"/>
      <c r="B81" s="76" t="s">
        <v>222</v>
      </c>
      <c r="C81" s="20"/>
      <c r="D81" s="39"/>
      <c r="E81" s="40"/>
      <c r="F81" s="40"/>
      <c r="G81" s="39"/>
      <c r="H81" s="100">
        <v>624030.81999999995</v>
      </c>
      <c r="I81" s="21"/>
      <c r="J81" s="42"/>
      <c r="K81" s="26"/>
      <c r="L81" s="45"/>
    </row>
    <row r="82" spans="1:12" s="46" customFormat="1" ht="14.45" x14ac:dyDescent="0.3">
      <c r="A82" s="20"/>
      <c r="B82" s="76" t="s">
        <v>223</v>
      </c>
      <c r="C82" s="20"/>
      <c r="D82" s="39"/>
      <c r="E82" s="40"/>
      <c r="F82" s="40"/>
      <c r="G82" s="39"/>
      <c r="H82" s="19">
        <v>8500000</v>
      </c>
      <c r="I82" s="56" t="s">
        <v>224</v>
      </c>
      <c r="J82" s="42"/>
      <c r="K82" s="26"/>
      <c r="L82" s="49"/>
    </row>
    <row r="83" spans="1:12" s="46" customFormat="1" ht="14.45" x14ac:dyDescent="0.3">
      <c r="A83" s="20"/>
      <c r="B83" s="74" t="s">
        <v>225</v>
      </c>
      <c r="C83" s="20"/>
      <c r="D83" s="39"/>
      <c r="E83" s="39"/>
      <c r="F83" s="39"/>
      <c r="G83" s="39"/>
      <c r="H83" s="17">
        <v>13772117.210000001</v>
      </c>
      <c r="I83" s="50"/>
      <c r="J83" s="54"/>
      <c r="K83" s="55"/>
      <c r="L83" s="49"/>
    </row>
    <row r="84" spans="1:12" s="46" customFormat="1" ht="14.45" x14ac:dyDescent="0.3">
      <c r="A84" s="197"/>
      <c r="B84" s="197"/>
      <c r="C84" s="197"/>
      <c r="D84" s="197"/>
      <c r="E84" s="197"/>
      <c r="F84" s="197"/>
      <c r="G84" s="97"/>
      <c r="H84" s="57">
        <f>SUM(H77:H83)</f>
        <v>30182387.390000001</v>
      </c>
      <c r="I84" s="189"/>
      <c r="J84" s="189"/>
      <c r="K84" s="189"/>
      <c r="L84" s="189"/>
    </row>
    <row r="85" spans="1:12" s="46" customFormat="1" ht="14.45" x14ac:dyDescent="0.3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</row>
    <row r="86" spans="1:12" s="46" customFormat="1" ht="14.45" x14ac:dyDescent="0.3">
      <c r="A86" s="195" t="s">
        <v>238</v>
      </c>
      <c r="B86" s="195"/>
      <c r="C86" s="195"/>
      <c r="D86" s="195"/>
      <c r="E86" s="195"/>
      <c r="F86" s="195"/>
      <c r="G86" s="95"/>
      <c r="H86" s="13">
        <f>H61+H74+H84</f>
        <v>40693384.689999998</v>
      </c>
      <c r="I86" s="5"/>
      <c r="J86" s="5"/>
      <c r="K86" s="5"/>
      <c r="L86" s="5"/>
    </row>
    <row r="88" spans="1:12" x14ac:dyDescent="0.25">
      <c r="B88" s="193" t="s">
        <v>36</v>
      </c>
      <c r="C88" s="193"/>
      <c r="D88" s="96" t="s">
        <v>241</v>
      </c>
      <c r="E88" s="96" t="s">
        <v>275</v>
      </c>
      <c r="F88" s="96" t="s">
        <v>243</v>
      </c>
      <c r="G88" s="96" t="s">
        <v>275</v>
      </c>
      <c r="H88" s="84" t="s">
        <v>2</v>
      </c>
      <c r="I88" s="99"/>
      <c r="J88" s="27"/>
      <c r="K88" s="27"/>
      <c r="L88" s="19"/>
    </row>
    <row r="89" spans="1:12" ht="14.45" x14ac:dyDescent="0.3">
      <c r="B89" s="23" t="s">
        <v>71</v>
      </c>
      <c r="C89" s="85">
        <f>H74</f>
        <v>106849.73999999999</v>
      </c>
      <c r="D89" s="15">
        <v>97520.61</v>
      </c>
      <c r="E89" s="102" t="s">
        <v>272</v>
      </c>
      <c r="F89" s="15">
        <v>9329.1299999999992</v>
      </c>
      <c r="G89" s="102" t="s">
        <v>272</v>
      </c>
      <c r="H89" s="86">
        <f t="shared" ref="H89:H95" si="0">D89+F89</f>
        <v>106849.74</v>
      </c>
      <c r="I89" s="27"/>
      <c r="J89" s="99"/>
      <c r="K89" s="99"/>
    </row>
    <row r="90" spans="1:12" x14ac:dyDescent="0.25">
      <c r="B90" s="23" t="s">
        <v>229</v>
      </c>
      <c r="C90" s="85">
        <v>4946113.2</v>
      </c>
      <c r="D90" s="15">
        <v>1923033</v>
      </c>
      <c r="E90" s="102" t="s">
        <v>273</v>
      </c>
      <c r="F90" s="15">
        <v>3023080.2</v>
      </c>
      <c r="G90" s="103" t="s">
        <v>273</v>
      </c>
      <c r="H90" s="86">
        <f t="shared" si="0"/>
        <v>4946113.2</v>
      </c>
      <c r="I90" s="105"/>
      <c r="J90" s="106"/>
      <c r="K90" s="106"/>
      <c r="L90" s="19"/>
    </row>
    <row r="91" spans="1:12" x14ac:dyDescent="0.25">
      <c r="B91" s="23" t="s">
        <v>230</v>
      </c>
      <c r="C91" s="85">
        <v>1193615.51</v>
      </c>
      <c r="D91" s="15">
        <v>839749.12</v>
      </c>
      <c r="E91" s="102" t="s">
        <v>273</v>
      </c>
      <c r="F91" s="15">
        <v>353866.09</v>
      </c>
      <c r="G91" s="103" t="s">
        <v>274</v>
      </c>
      <c r="H91" s="86">
        <f t="shared" si="0"/>
        <v>1193615.21</v>
      </c>
      <c r="I91" s="105"/>
      <c r="J91" s="33"/>
      <c r="K91" s="31"/>
      <c r="L91" s="19"/>
    </row>
    <row r="92" spans="1:12" ht="14.45" x14ac:dyDescent="0.3">
      <c r="B92" s="16" t="s">
        <v>227</v>
      </c>
      <c r="C92" s="85">
        <v>1805351.4</v>
      </c>
      <c r="D92" s="15">
        <v>1805351.4</v>
      </c>
      <c r="E92" s="102" t="s">
        <v>273</v>
      </c>
      <c r="F92" s="15">
        <v>0</v>
      </c>
      <c r="G92" s="103"/>
      <c r="H92" s="86">
        <f t="shared" si="0"/>
        <v>1805351.4</v>
      </c>
      <c r="I92" s="105"/>
      <c r="J92" s="106"/>
      <c r="K92" s="31"/>
      <c r="L92" s="19"/>
    </row>
    <row r="93" spans="1:12" ht="14.45" x14ac:dyDescent="0.3">
      <c r="B93" s="16" t="s">
        <v>226</v>
      </c>
      <c r="C93" s="85">
        <v>2457339.4500000002</v>
      </c>
      <c r="D93" s="15">
        <f>C93</f>
        <v>2457339.4500000002</v>
      </c>
      <c r="E93" s="102" t="s">
        <v>273</v>
      </c>
      <c r="F93" s="15">
        <v>0</v>
      </c>
      <c r="G93" s="103"/>
      <c r="H93" s="86">
        <f t="shared" si="0"/>
        <v>2457339.4500000002</v>
      </c>
      <c r="I93" s="107"/>
      <c r="J93" s="33"/>
      <c r="K93" s="33"/>
      <c r="L93" s="19"/>
    </row>
    <row r="94" spans="1:12" x14ac:dyDescent="0.25">
      <c r="B94" s="16" t="s">
        <v>228</v>
      </c>
      <c r="C94" s="85">
        <v>1728</v>
      </c>
      <c r="D94" s="15">
        <v>1728</v>
      </c>
      <c r="E94" s="102" t="s">
        <v>272</v>
      </c>
      <c r="F94" s="15">
        <v>0</v>
      </c>
      <c r="G94" s="103"/>
      <c r="H94" s="86">
        <f t="shared" si="0"/>
        <v>1728</v>
      </c>
      <c r="L94" s="19"/>
    </row>
    <row r="95" spans="1:12" ht="14.45" x14ac:dyDescent="0.3">
      <c r="B95" s="23" t="s">
        <v>247</v>
      </c>
      <c r="C95" s="85">
        <f>H84</f>
        <v>30182387.390000001</v>
      </c>
      <c r="D95" s="15">
        <v>7286239.3600000003</v>
      </c>
      <c r="E95" s="102" t="s">
        <v>273</v>
      </c>
      <c r="F95" s="15">
        <v>22896148.030000001</v>
      </c>
      <c r="G95" s="103" t="s">
        <v>273</v>
      </c>
      <c r="H95" s="86">
        <f t="shared" si="0"/>
        <v>30182387.390000001</v>
      </c>
      <c r="L95" s="19"/>
    </row>
    <row r="96" spans="1:12" ht="14.45" x14ac:dyDescent="0.3">
      <c r="B96" s="96" t="s">
        <v>2</v>
      </c>
      <c r="C96" s="81">
        <f>SUBTOTAL(9,C89:C95)</f>
        <v>40693384.689999998</v>
      </c>
      <c r="D96" s="85">
        <f>SUBTOTAL(9,D89:D95)</f>
        <v>14410960.940000001</v>
      </c>
      <c r="E96" s="101"/>
      <c r="F96" s="85">
        <f>SUBTOTAL(9,F89:F95)</f>
        <v>26282423.450000003</v>
      </c>
      <c r="G96" s="85"/>
      <c r="H96" s="86">
        <f>SUBTOTAL(9,H89:H95)</f>
        <v>40693384.390000001</v>
      </c>
      <c r="I96" s="18"/>
    </row>
    <row r="97" spans="2:13" ht="14.45" x14ac:dyDescent="0.3">
      <c r="F97" s="18"/>
      <c r="G97" s="18"/>
      <c r="H97" s="18"/>
    </row>
    <row r="99" spans="2:13" x14ac:dyDescent="0.25">
      <c r="B99" s="87" t="s">
        <v>245</v>
      </c>
      <c r="C99" s="88" t="s">
        <v>244</v>
      </c>
      <c r="D99" s="70" t="s">
        <v>243</v>
      </c>
      <c r="E99" s="70"/>
      <c r="F99" s="70" t="s">
        <v>2</v>
      </c>
      <c r="G99" s="104"/>
    </row>
    <row r="100" spans="2:13" ht="14.45" x14ac:dyDescent="0.3">
      <c r="B100" s="44" t="s">
        <v>246</v>
      </c>
      <c r="C100" s="82">
        <f>D89+D90+D91+D92+D93+D94</f>
        <v>7124721.5800000001</v>
      </c>
      <c r="D100" s="82">
        <f>F89+F90+F91</f>
        <v>3386275.42</v>
      </c>
      <c r="E100" s="82"/>
      <c r="F100" s="89">
        <f>C100+D100</f>
        <v>10510997</v>
      </c>
      <c r="G100" s="31"/>
    </row>
    <row r="101" spans="2:13" ht="14.45" x14ac:dyDescent="0.3">
      <c r="B101" s="44" t="s">
        <v>247</v>
      </c>
      <c r="C101" s="82">
        <f>D95</f>
        <v>7286239.3600000003</v>
      </c>
      <c r="D101" s="82">
        <f>F95</f>
        <v>22896148.030000001</v>
      </c>
      <c r="E101" s="82"/>
      <c r="F101" s="89">
        <f>C101+D101</f>
        <v>30182387.390000001</v>
      </c>
      <c r="G101" s="31"/>
    </row>
    <row r="102" spans="2:13" ht="14.45" x14ac:dyDescent="0.3">
      <c r="B102" s="70" t="s">
        <v>2</v>
      </c>
      <c r="C102" s="81">
        <f>SUM(C100:C101)</f>
        <v>14410960.940000001</v>
      </c>
      <c r="D102" s="81">
        <f>D100+D101</f>
        <v>26282423.450000003</v>
      </c>
      <c r="E102" s="81"/>
      <c r="F102" s="81">
        <f>SUM(F100:F101)</f>
        <v>40693384.390000001</v>
      </c>
      <c r="G102" s="33"/>
    </row>
    <row r="104" spans="2:13" x14ac:dyDescent="0.25">
      <c r="B104" s="199" t="s">
        <v>264</v>
      </c>
      <c r="C104" s="199"/>
      <c r="D104" s="15">
        <v>40693384.390000001</v>
      </c>
      <c r="E104" s="79"/>
      <c r="M104" s="18"/>
    </row>
    <row r="105" spans="2:13" ht="14.45" x14ac:dyDescent="0.3">
      <c r="B105" s="199" t="s">
        <v>263</v>
      </c>
      <c r="C105" s="199"/>
      <c r="D105" s="15">
        <v>14410960.939999999</v>
      </c>
      <c r="E105" s="79"/>
    </row>
    <row r="106" spans="2:13" ht="14.45" x14ac:dyDescent="0.3">
      <c r="B106" s="199" t="s">
        <v>265</v>
      </c>
      <c r="C106" s="199"/>
      <c r="D106" s="15">
        <f>13772117.21</f>
        <v>13772117.210000001</v>
      </c>
      <c r="E106" s="79"/>
    </row>
    <row r="107" spans="2:13" ht="14.45" x14ac:dyDescent="0.3">
      <c r="B107" s="194" t="s">
        <v>266</v>
      </c>
      <c r="C107" s="194"/>
      <c r="D107" s="81">
        <f>D105+D106</f>
        <v>28183078.149999999</v>
      </c>
      <c r="E107" s="33"/>
    </row>
    <row r="108" spans="2:13" x14ac:dyDescent="0.25">
      <c r="B108" s="32"/>
      <c r="C108" s="33"/>
    </row>
  </sheetData>
  <autoFilter ref="A2:L61">
    <sortState ref="A7:L60">
      <sortCondition ref="K7"/>
    </sortState>
  </autoFilter>
  <mergeCells count="12">
    <mergeCell ref="B107:C107"/>
    <mergeCell ref="A1:L1"/>
    <mergeCell ref="A75:L75"/>
    <mergeCell ref="A76:L76"/>
    <mergeCell ref="A84:F84"/>
    <mergeCell ref="I84:L84"/>
    <mergeCell ref="A85:L85"/>
    <mergeCell ref="A86:F86"/>
    <mergeCell ref="B88:C88"/>
    <mergeCell ref="B104:C104"/>
    <mergeCell ref="B105:C105"/>
    <mergeCell ref="B106:C106"/>
  </mergeCells>
  <pageMargins left="0.51181102362204722" right="0.51181102362204722" top="0.78740157480314965" bottom="0.78740157480314965" header="0.31496062992125984" footer="0.31496062992125984"/>
  <pageSetup paperSize="9" scale="5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A124" zoomScaleNormal="100" workbookViewId="0">
      <selection activeCell="F126" sqref="F126"/>
    </sheetView>
  </sheetViews>
  <sheetFormatPr defaultColWidth="9.140625" defaultRowHeight="15" x14ac:dyDescent="0.25"/>
  <cols>
    <col min="1" max="1" width="17.85546875" style="1" bestFit="1" customWidth="1"/>
    <col min="2" max="2" width="46.85546875" style="1" bestFit="1" customWidth="1"/>
    <col min="3" max="4" width="18" style="1" bestFit="1" customWidth="1"/>
    <col min="5" max="5" width="14.28515625" style="1" bestFit="1" customWidth="1"/>
    <col min="6" max="6" width="16.85546875" style="1" bestFit="1" customWidth="1"/>
    <col min="7" max="7" width="23.5703125" style="1" bestFit="1" customWidth="1"/>
    <col min="8" max="8" width="15.5703125" style="1" bestFit="1" customWidth="1"/>
    <col min="9" max="9" width="10.140625" style="1" customWidth="1"/>
    <col min="10" max="10" width="17.7109375" style="111" customWidth="1"/>
    <col min="11" max="11" width="9.140625" style="1"/>
    <col min="12" max="12" width="14.28515625" style="1" bestFit="1" customWidth="1"/>
    <col min="13" max="16384" width="9.140625" style="1"/>
  </cols>
  <sheetData>
    <row r="1" spans="1:10" ht="14.45" x14ac:dyDescent="0.3">
      <c r="A1" s="189" t="s">
        <v>447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25.5" x14ac:dyDescent="0.25">
      <c r="A2" s="8" t="s">
        <v>0</v>
      </c>
      <c r="B2" s="9" t="s">
        <v>3</v>
      </c>
      <c r="C2" s="47" t="s">
        <v>1</v>
      </c>
      <c r="D2" s="47" t="s">
        <v>29</v>
      </c>
      <c r="E2" s="47" t="s">
        <v>4</v>
      </c>
      <c r="F2" s="47" t="s">
        <v>6</v>
      </c>
      <c r="G2" s="8" t="s">
        <v>5</v>
      </c>
      <c r="H2" s="10" t="s">
        <v>8</v>
      </c>
      <c r="I2" s="11" t="s">
        <v>9</v>
      </c>
      <c r="J2" s="108" t="s">
        <v>11</v>
      </c>
    </row>
    <row r="3" spans="1:10" ht="14.45" x14ac:dyDescent="0.3">
      <c r="A3" s="126" t="s">
        <v>232</v>
      </c>
      <c r="B3" s="127" t="s">
        <v>7</v>
      </c>
      <c r="C3" s="126" t="s">
        <v>80</v>
      </c>
      <c r="D3" s="125">
        <v>333903701</v>
      </c>
      <c r="E3" s="124">
        <v>23</v>
      </c>
      <c r="F3" s="123">
        <f>2178921.16-1917450.62-21789.21</f>
        <v>239681.33000000005</v>
      </c>
      <c r="G3" s="122">
        <v>14631</v>
      </c>
      <c r="H3" s="121">
        <v>42347</v>
      </c>
      <c r="I3" s="120">
        <v>42378</v>
      </c>
      <c r="J3" s="128" t="s">
        <v>443</v>
      </c>
    </row>
    <row r="4" spans="1:10" s="46" customFormat="1" ht="15" customHeight="1" x14ac:dyDescent="0.3">
      <c r="A4" s="20" t="s">
        <v>196</v>
      </c>
      <c r="B4" s="20" t="s">
        <v>185</v>
      </c>
      <c r="C4" s="20" t="s">
        <v>194</v>
      </c>
      <c r="D4" s="39">
        <v>333903006</v>
      </c>
      <c r="E4" s="40">
        <v>23</v>
      </c>
      <c r="F4" s="36">
        <v>40352</v>
      </c>
      <c r="G4" s="21">
        <v>153923</v>
      </c>
      <c r="H4" s="42">
        <v>42297</v>
      </c>
      <c r="I4" s="26">
        <v>42328</v>
      </c>
      <c r="J4" s="90" t="s">
        <v>54</v>
      </c>
    </row>
    <row r="5" spans="1:10" s="46" customFormat="1" ht="15" customHeight="1" x14ac:dyDescent="0.3">
      <c r="A5" s="20" t="s">
        <v>120</v>
      </c>
      <c r="B5" s="20" t="s">
        <v>73</v>
      </c>
      <c r="C5" s="20" t="s">
        <v>74</v>
      </c>
      <c r="D5" s="39">
        <v>333903007</v>
      </c>
      <c r="E5" s="40">
        <v>23</v>
      </c>
      <c r="F5" s="36">
        <v>34560</v>
      </c>
      <c r="G5" s="21">
        <v>203484</v>
      </c>
      <c r="H5" s="42">
        <v>42298</v>
      </c>
      <c r="I5" s="26">
        <v>42330</v>
      </c>
      <c r="J5" s="90" t="s">
        <v>54</v>
      </c>
    </row>
    <row r="6" spans="1:10" s="46" customFormat="1" ht="15" customHeight="1" x14ac:dyDescent="0.3">
      <c r="A6" s="20" t="s">
        <v>109</v>
      </c>
      <c r="B6" s="20" t="s">
        <v>26</v>
      </c>
      <c r="C6" s="20" t="s">
        <v>27</v>
      </c>
      <c r="D6" s="39">
        <v>333903917</v>
      </c>
      <c r="E6" s="40">
        <v>23</v>
      </c>
      <c r="F6" s="36">
        <v>22750.52</v>
      </c>
      <c r="G6" s="21">
        <v>11273</v>
      </c>
      <c r="H6" s="42">
        <v>42299</v>
      </c>
      <c r="I6" s="26">
        <v>42330</v>
      </c>
      <c r="J6" s="90" t="s">
        <v>54</v>
      </c>
    </row>
    <row r="7" spans="1:10" s="46" customFormat="1" ht="14.45" x14ac:dyDescent="0.3">
      <c r="A7" s="20" t="s">
        <v>119</v>
      </c>
      <c r="B7" s="20" t="s">
        <v>53</v>
      </c>
      <c r="C7" s="20" t="s">
        <v>95</v>
      </c>
      <c r="D7" s="39">
        <v>333903007</v>
      </c>
      <c r="E7" s="40">
        <v>23</v>
      </c>
      <c r="F7" s="36">
        <v>446490</v>
      </c>
      <c r="G7" s="21">
        <v>16385</v>
      </c>
      <c r="H7" s="42">
        <v>42299</v>
      </c>
      <c r="I7" s="26">
        <v>42330</v>
      </c>
      <c r="J7" s="90" t="s">
        <v>54</v>
      </c>
    </row>
    <row r="8" spans="1:10" s="46" customFormat="1" ht="15" customHeight="1" x14ac:dyDescent="0.3">
      <c r="A8" s="20" t="s">
        <v>145</v>
      </c>
      <c r="B8" s="20" t="s">
        <v>143</v>
      </c>
      <c r="C8" s="20" t="s">
        <v>144</v>
      </c>
      <c r="D8" s="39">
        <v>333903007</v>
      </c>
      <c r="E8" s="40">
        <v>23</v>
      </c>
      <c r="F8" s="36">
        <v>51000</v>
      </c>
      <c r="G8" s="21">
        <v>6572</v>
      </c>
      <c r="H8" s="42">
        <v>42300</v>
      </c>
      <c r="I8" s="26">
        <v>42331</v>
      </c>
      <c r="J8" s="90" t="s">
        <v>54</v>
      </c>
    </row>
    <row r="9" spans="1:10" s="46" customFormat="1" ht="15" customHeight="1" x14ac:dyDescent="0.3">
      <c r="A9" s="20" t="s">
        <v>147</v>
      </c>
      <c r="B9" s="20" t="s">
        <v>31</v>
      </c>
      <c r="C9" s="20" t="s">
        <v>146</v>
      </c>
      <c r="D9" s="39">
        <v>333903007</v>
      </c>
      <c r="E9" s="40">
        <v>23</v>
      </c>
      <c r="F9" s="36">
        <v>8905</v>
      </c>
      <c r="G9" s="21">
        <v>51999</v>
      </c>
      <c r="H9" s="42">
        <v>42305</v>
      </c>
      <c r="I9" s="26">
        <v>42336</v>
      </c>
      <c r="J9" s="90" t="s">
        <v>54</v>
      </c>
    </row>
    <row r="10" spans="1:10" s="46" customFormat="1" ht="15" customHeight="1" x14ac:dyDescent="0.3">
      <c r="A10" s="20" t="s">
        <v>112</v>
      </c>
      <c r="B10" s="20" t="s">
        <v>103</v>
      </c>
      <c r="C10" s="20" t="s">
        <v>111</v>
      </c>
      <c r="D10" s="39">
        <v>333903007</v>
      </c>
      <c r="E10" s="40">
        <v>23</v>
      </c>
      <c r="F10" s="36">
        <v>221163.8</v>
      </c>
      <c r="G10" s="21">
        <v>74650</v>
      </c>
      <c r="H10" s="42">
        <v>42306</v>
      </c>
      <c r="I10" s="26">
        <v>42337</v>
      </c>
      <c r="J10" s="90" t="s">
        <v>54</v>
      </c>
    </row>
    <row r="11" spans="1:10" s="46" customFormat="1" ht="15" customHeight="1" x14ac:dyDescent="0.3">
      <c r="A11" s="20" t="s">
        <v>131</v>
      </c>
      <c r="B11" s="20" t="s">
        <v>101</v>
      </c>
      <c r="C11" s="20" t="s">
        <v>130</v>
      </c>
      <c r="D11" s="39">
        <v>333903006</v>
      </c>
      <c r="E11" s="40">
        <v>23</v>
      </c>
      <c r="F11" s="36">
        <v>8232</v>
      </c>
      <c r="G11" s="21">
        <v>999018</v>
      </c>
      <c r="H11" s="42">
        <v>42306</v>
      </c>
      <c r="I11" s="26">
        <v>42337</v>
      </c>
      <c r="J11" s="90" t="s">
        <v>54</v>
      </c>
    </row>
    <row r="12" spans="1:10" s="46" customFormat="1" ht="15" customHeight="1" x14ac:dyDescent="0.3">
      <c r="A12" s="20" t="s">
        <v>165</v>
      </c>
      <c r="B12" s="20" t="s">
        <v>44</v>
      </c>
      <c r="C12" s="20" t="s">
        <v>45</v>
      </c>
      <c r="D12" s="39">
        <v>333903914</v>
      </c>
      <c r="E12" s="40">
        <v>23</v>
      </c>
      <c r="F12" s="36">
        <v>15420</v>
      </c>
      <c r="G12" s="21">
        <v>303</v>
      </c>
      <c r="H12" s="42">
        <v>42309</v>
      </c>
      <c r="I12" s="26">
        <v>42339</v>
      </c>
      <c r="J12" s="90" t="s">
        <v>54</v>
      </c>
    </row>
    <row r="13" spans="1:10" s="46" customFormat="1" ht="15" customHeight="1" x14ac:dyDescent="0.3">
      <c r="A13" s="20" t="s">
        <v>129</v>
      </c>
      <c r="B13" s="20" t="s">
        <v>101</v>
      </c>
      <c r="C13" s="20" t="s">
        <v>128</v>
      </c>
      <c r="D13" s="39">
        <v>333903006</v>
      </c>
      <c r="E13" s="40">
        <v>23</v>
      </c>
      <c r="F13" s="36">
        <v>2744</v>
      </c>
      <c r="G13" s="21">
        <v>99037</v>
      </c>
      <c r="H13" s="42">
        <v>42311</v>
      </c>
      <c r="I13" s="26">
        <v>42341</v>
      </c>
      <c r="J13" s="90" t="s">
        <v>54</v>
      </c>
    </row>
    <row r="14" spans="1:10" s="46" customFormat="1" ht="15" customHeight="1" x14ac:dyDescent="0.3">
      <c r="A14" s="20" t="s">
        <v>139</v>
      </c>
      <c r="B14" s="20" t="s">
        <v>137</v>
      </c>
      <c r="C14" s="20" t="s">
        <v>138</v>
      </c>
      <c r="D14" s="39">
        <v>333903921</v>
      </c>
      <c r="E14" s="40">
        <v>23</v>
      </c>
      <c r="F14" s="36">
        <f>1672-83.6</f>
        <v>1588.4</v>
      </c>
      <c r="G14" s="21">
        <v>162</v>
      </c>
      <c r="H14" s="42">
        <v>42313</v>
      </c>
      <c r="I14" s="26">
        <v>42343</v>
      </c>
      <c r="J14" s="90" t="s">
        <v>54</v>
      </c>
    </row>
    <row r="15" spans="1:10" s="46" customFormat="1" ht="15" customHeight="1" x14ac:dyDescent="0.3">
      <c r="A15" s="20" t="s">
        <v>118</v>
      </c>
      <c r="B15" s="20" t="s">
        <v>39</v>
      </c>
      <c r="C15" s="20" t="s">
        <v>117</v>
      </c>
      <c r="D15" s="39">
        <v>333903005</v>
      </c>
      <c r="E15" s="40">
        <v>23</v>
      </c>
      <c r="F15" s="36">
        <v>1728</v>
      </c>
      <c r="G15" s="21">
        <v>915</v>
      </c>
      <c r="H15" s="42">
        <v>42313</v>
      </c>
      <c r="I15" s="26">
        <v>42343</v>
      </c>
      <c r="J15" s="90" t="s">
        <v>54</v>
      </c>
    </row>
    <row r="16" spans="1:10" s="46" customFormat="1" ht="15" customHeight="1" x14ac:dyDescent="0.3">
      <c r="A16" s="20" t="s">
        <v>150</v>
      </c>
      <c r="B16" s="20" t="s">
        <v>70</v>
      </c>
      <c r="C16" s="20" t="s">
        <v>149</v>
      </c>
      <c r="D16" s="39">
        <v>333903006</v>
      </c>
      <c r="E16" s="40">
        <v>23</v>
      </c>
      <c r="F16" s="36">
        <v>660</v>
      </c>
      <c r="G16" s="21">
        <v>579169</v>
      </c>
      <c r="H16" s="42">
        <v>42314</v>
      </c>
      <c r="I16" s="26">
        <v>42344</v>
      </c>
      <c r="J16" s="90" t="s">
        <v>54</v>
      </c>
    </row>
    <row r="17" spans="1:10" s="46" customFormat="1" ht="15" customHeight="1" x14ac:dyDescent="0.3">
      <c r="A17" s="20" t="s">
        <v>163</v>
      </c>
      <c r="B17" s="20" t="s">
        <v>81</v>
      </c>
      <c r="C17" s="20" t="s">
        <v>82</v>
      </c>
      <c r="D17" s="39">
        <v>333903006</v>
      </c>
      <c r="E17" s="40">
        <v>23</v>
      </c>
      <c r="F17" s="36">
        <v>27459</v>
      </c>
      <c r="G17" s="21">
        <v>13875</v>
      </c>
      <c r="H17" s="42">
        <v>42314</v>
      </c>
      <c r="I17" s="26">
        <v>42344</v>
      </c>
      <c r="J17" s="90" t="s">
        <v>54</v>
      </c>
    </row>
    <row r="18" spans="1:10" s="46" customFormat="1" ht="15" customHeight="1" x14ac:dyDescent="0.3">
      <c r="A18" s="20" t="s">
        <v>284</v>
      </c>
      <c r="B18" s="2" t="s">
        <v>279</v>
      </c>
      <c r="C18" s="112" t="s">
        <v>280</v>
      </c>
      <c r="D18" s="3">
        <v>333903006</v>
      </c>
      <c r="E18" s="37">
        <v>23</v>
      </c>
      <c r="F18" s="65">
        <v>969.99</v>
      </c>
      <c r="G18" s="6" t="s">
        <v>281</v>
      </c>
      <c r="H18" s="42">
        <v>42314</v>
      </c>
      <c r="I18" s="26">
        <v>42344</v>
      </c>
      <c r="J18" s="90" t="s">
        <v>54</v>
      </c>
    </row>
    <row r="19" spans="1:10" s="46" customFormat="1" ht="15" customHeight="1" x14ac:dyDescent="0.3">
      <c r="A19" s="20" t="s">
        <v>287</v>
      </c>
      <c r="B19" s="2" t="s">
        <v>279</v>
      </c>
      <c r="C19" s="112" t="s">
        <v>285</v>
      </c>
      <c r="D19" s="3">
        <v>333903006</v>
      </c>
      <c r="E19" s="37">
        <v>23</v>
      </c>
      <c r="F19" s="65">
        <v>1975</v>
      </c>
      <c r="G19" s="6" t="s">
        <v>286</v>
      </c>
      <c r="H19" s="42">
        <v>42314</v>
      </c>
      <c r="I19" s="26">
        <v>42344</v>
      </c>
      <c r="J19" s="90" t="s">
        <v>54</v>
      </c>
    </row>
    <row r="20" spans="1:10" s="46" customFormat="1" ht="15" customHeight="1" x14ac:dyDescent="0.3">
      <c r="A20" s="20" t="s">
        <v>316</v>
      </c>
      <c r="B20" s="20" t="s">
        <v>314</v>
      </c>
      <c r="C20" s="20" t="s">
        <v>315</v>
      </c>
      <c r="D20" s="39">
        <v>333903006</v>
      </c>
      <c r="E20" s="40">
        <v>23</v>
      </c>
      <c r="F20" s="65">
        <v>12500</v>
      </c>
      <c r="G20" s="6">
        <v>3142</v>
      </c>
      <c r="H20" s="42">
        <v>42314</v>
      </c>
      <c r="I20" s="26">
        <v>42344</v>
      </c>
      <c r="J20" s="90" t="s">
        <v>54</v>
      </c>
    </row>
    <row r="21" spans="1:10" s="46" customFormat="1" ht="15" customHeight="1" x14ac:dyDescent="0.3">
      <c r="A21" s="20" t="s">
        <v>176</v>
      </c>
      <c r="B21" s="20" t="s">
        <v>26</v>
      </c>
      <c r="C21" s="20" t="s">
        <v>27</v>
      </c>
      <c r="D21" s="39">
        <v>333903917</v>
      </c>
      <c r="E21" s="40">
        <v>23</v>
      </c>
      <c r="F21" s="36">
        <v>22750.52</v>
      </c>
      <c r="G21" s="21">
        <v>14482</v>
      </c>
      <c r="H21" s="42">
        <v>42317</v>
      </c>
      <c r="I21" s="26">
        <v>42347</v>
      </c>
      <c r="J21" s="90" t="s">
        <v>54</v>
      </c>
    </row>
    <row r="22" spans="1:10" s="46" customFormat="1" ht="15" customHeight="1" x14ac:dyDescent="0.3">
      <c r="A22" s="20" t="s">
        <v>158</v>
      </c>
      <c r="B22" s="20" t="s">
        <v>155</v>
      </c>
      <c r="C22" s="20" t="s">
        <v>98</v>
      </c>
      <c r="D22" s="39">
        <v>333903006</v>
      </c>
      <c r="E22" s="40">
        <v>23</v>
      </c>
      <c r="F22" s="36">
        <v>4264</v>
      </c>
      <c r="G22" s="21">
        <v>17077</v>
      </c>
      <c r="H22" s="42">
        <v>42317</v>
      </c>
      <c r="I22" s="26">
        <v>42347</v>
      </c>
      <c r="J22" s="90" t="s">
        <v>54</v>
      </c>
    </row>
    <row r="23" spans="1:10" s="46" customFormat="1" ht="15" customHeight="1" x14ac:dyDescent="0.3">
      <c r="A23" s="20" t="s">
        <v>108</v>
      </c>
      <c r="B23" s="20" t="s">
        <v>15</v>
      </c>
      <c r="C23" s="20" t="s">
        <v>16</v>
      </c>
      <c r="D23" s="39">
        <v>333903902</v>
      </c>
      <c r="E23" s="40">
        <v>23</v>
      </c>
      <c r="F23" s="36">
        <v>632.36</v>
      </c>
      <c r="G23" s="21">
        <v>38515</v>
      </c>
      <c r="H23" s="42">
        <v>42318</v>
      </c>
      <c r="I23" s="26">
        <v>42348</v>
      </c>
      <c r="J23" s="90" t="s">
        <v>54</v>
      </c>
    </row>
    <row r="24" spans="1:10" s="46" customFormat="1" ht="15" customHeight="1" x14ac:dyDescent="0.3">
      <c r="A24" s="20" t="s">
        <v>114</v>
      </c>
      <c r="B24" s="20" t="s">
        <v>97</v>
      </c>
      <c r="C24" s="20" t="s">
        <v>19</v>
      </c>
      <c r="D24" s="39">
        <v>333903913</v>
      </c>
      <c r="E24" s="40">
        <v>23</v>
      </c>
      <c r="F24" s="36">
        <v>12906.63</v>
      </c>
      <c r="G24" s="21">
        <v>1560</v>
      </c>
      <c r="H24" s="42">
        <v>42318</v>
      </c>
      <c r="I24" s="26">
        <v>42348</v>
      </c>
      <c r="J24" s="90" t="s">
        <v>54</v>
      </c>
    </row>
    <row r="25" spans="1:10" s="46" customFormat="1" ht="15" customHeight="1" x14ac:dyDescent="0.3">
      <c r="A25" s="20" t="s">
        <v>151</v>
      </c>
      <c r="B25" s="20" t="s">
        <v>97</v>
      </c>
      <c r="C25" s="20" t="s">
        <v>19</v>
      </c>
      <c r="D25" s="39">
        <v>333903913</v>
      </c>
      <c r="E25" s="40">
        <v>23</v>
      </c>
      <c r="F25" s="36">
        <v>12906.63</v>
      </c>
      <c r="G25" s="21">
        <v>1561</v>
      </c>
      <c r="H25" s="42">
        <v>42318</v>
      </c>
      <c r="I25" s="26">
        <v>42348</v>
      </c>
      <c r="J25" s="90" t="s">
        <v>54</v>
      </c>
    </row>
    <row r="26" spans="1:10" s="46" customFormat="1" ht="15" customHeight="1" x14ac:dyDescent="0.3">
      <c r="A26" s="20" t="s">
        <v>161</v>
      </c>
      <c r="B26" s="20" t="s">
        <v>41</v>
      </c>
      <c r="C26" s="20" t="s">
        <v>40</v>
      </c>
      <c r="D26" s="39">
        <v>333903913</v>
      </c>
      <c r="E26" s="40">
        <v>23</v>
      </c>
      <c r="F26" s="36">
        <v>1600</v>
      </c>
      <c r="G26" s="21">
        <v>4686</v>
      </c>
      <c r="H26" s="42">
        <v>42318</v>
      </c>
      <c r="I26" s="26">
        <v>42348</v>
      </c>
      <c r="J26" s="90" t="s">
        <v>54</v>
      </c>
    </row>
    <row r="27" spans="1:10" s="46" customFormat="1" ht="15" customHeight="1" x14ac:dyDescent="0.3">
      <c r="A27" s="20" t="s">
        <v>293</v>
      </c>
      <c r="B27" s="2" t="s">
        <v>288</v>
      </c>
      <c r="C27" s="112" t="s">
        <v>291</v>
      </c>
      <c r="D27" s="3">
        <v>333903006</v>
      </c>
      <c r="E27" s="37">
        <v>23</v>
      </c>
      <c r="F27" s="65">
        <v>4246</v>
      </c>
      <c r="G27" s="6" t="s">
        <v>292</v>
      </c>
      <c r="H27" s="42">
        <v>42321</v>
      </c>
      <c r="I27" s="26">
        <v>42351</v>
      </c>
      <c r="J27" s="90" t="s">
        <v>54</v>
      </c>
    </row>
    <row r="28" spans="1:10" s="46" customFormat="1" ht="15" customHeight="1" x14ac:dyDescent="0.3">
      <c r="A28" s="20" t="s">
        <v>298</v>
      </c>
      <c r="B28" s="2" t="s">
        <v>288</v>
      </c>
      <c r="C28" s="112" t="s">
        <v>296</v>
      </c>
      <c r="D28" s="3">
        <v>333903006</v>
      </c>
      <c r="E28" s="37">
        <v>23</v>
      </c>
      <c r="F28" s="65">
        <v>1273.8</v>
      </c>
      <c r="G28" s="6" t="s">
        <v>297</v>
      </c>
      <c r="H28" s="42">
        <v>42321</v>
      </c>
      <c r="I28" s="26">
        <v>42351</v>
      </c>
      <c r="J28" s="90" t="s">
        <v>54</v>
      </c>
    </row>
    <row r="29" spans="1:10" s="46" customFormat="1" ht="15" customHeight="1" x14ac:dyDescent="0.3">
      <c r="A29" s="20" t="s">
        <v>366</v>
      </c>
      <c r="B29" s="2" t="s">
        <v>72</v>
      </c>
      <c r="C29" s="20" t="s">
        <v>365</v>
      </c>
      <c r="D29" s="39">
        <v>333903006</v>
      </c>
      <c r="E29" s="40">
        <v>23</v>
      </c>
      <c r="F29" s="65">
        <v>18400</v>
      </c>
      <c r="G29" s="6">
        <v>20293</v>
      </c>
      <c r="H29" s="42">
        <v>42324</v>
      </c>
      <c r="I29" s="26">
        <v>42354</v>
      </c>
      <c r="J29" s="90" t="s">
        <v>54</v>
      </c>
    </row>
    <row r="30" spans="1:10" s="46" customFormat="1" ht="15" customHeight="1" x14ac:dyDescent="0.3">
      <c r="A30" s="20" t="s">
        <v>191</v>
      </c>
      <c r="B30" s="20" t="s">
        <v>184</v>
      </c>
      <c r="C30" s="20" t="s">
        <v>190</v>
      </c>
      <c r="D30" s="39">
        <v>333903006</v>
      </c>
      <c r="E30" s="40">
        <v>23</v>
      </c>
      <c r="F30" s="36">
        <v>4473.8900000000003</v>
      </c>
      <c r="G30" s="21">
        <v>14636</v>
      </c>
      <c r="H30" s="42">
        <v>42325</v>
      </c>
      <c r="I30" s="26">
        <v>42355</v>
      </c>
      <c r="J30" s="90" t="s">
        <v>54</v>
      </c>
    </row>
    <row r="31" spans="1:10" s="46" customFormat="1" ht="15" customHeight="1" x14ac:dyDescent="0.3">
      <c r="A31" s="20" t="s">
        <v>174</v>
      </c>
      <c r="B31" s="20" t="s">
        <v>172</v>
      </c>
      <c r="C31" s="20" t="s">
        <v>173</v>
      </c>
      <c r="D31" s="39">
        <v>333903007</v>
      </c>
      <c r="E31" s="40">
        <v>23</v>
      </c>
      <c r="F31" s="36">
        <v>19710</v>
      </c>
      <c r="G31" s="21">
        <v>400168</v>
      </c>
      <c r="H31" s="42">
        <v>42327</v>
      </c>
      <c r="I31" s="26">
        <v>42357</v>
      </c>
      <c r="J31" s="90" t="s">
        <v>54</v>
      </c>
    </row>
    <row r="32" spans="1:10" s="46" customFormat="1" ht="15" customHeight="1" x14ac:dyDescent="0.3">
      <c r="A32" s="20" t="s">
        <v>169</v>
      </c>
      <c r="B32" s="20" t="s">
        <v>92</v>
      </c>
      <c r="C32" s="20" t="s">
        <v>91</v>
      </c>
      <c r="D32" s="39">
        <v>333903006</v>
      </c>
      <c r="E32" s="40">
        <v>23</v>
      </c>
      <c r="F32" s="36">
        <v>3969</v>
      </c>
      <c r="G32" s="21">
        <v>611501</v>
      </c>
      <c r="H32" s="42">
        <v>42332</v>
      </c>
      <c r="I32" s="26">
        <v>42362</v>
      </c>
      <c r="J32" s="90" t="s">
        <v>54</v>
      </c>
    </row>
    <row r="33" spans="1:10" s="46" customFormat="1" ht="15" customHeight="1" x14ac:dyDescent="0.3">
      <c r="A33" s="20" t="s">
        <v>188</v>
      </c>
      <c r="B33" s="20" t="s">
        <v>183</v>
      </c>
      <c r="C33" s="20" t="s">
        <v>186</v>
      </c>
      <c r="D33" s="39">
        <v>333903006</v>
      </c>
      <c r="E33" s="40">
        <v>23</v>
      </c>
      <c r="F33" s="36">
        <f>18505.4+2129.7</f>
        <v>20635.100000000002</v>
      </c>
      <c r="G33" s="21" t="s">
        <v>187</v>
      </c>
      <c r="H33" s="42">
        <v>42332</v>
      </c>
      <c r="I33" s="26">
        <v>42362</v>
      </c>
      <c r="J33" s="90" t="s">
        <v>54</v>
      </c>
    </row>
    <row r="34" spans="1:10" s="46" customFormat="1" ht="15" customHeight="1" x14ac:dyDescent="0.3">
      <c r="A34" s="20" t="s">
        <v>405</v>
      </c>
      <c r="B34" s="2" t="s">
        <v>110</v>
      </c>
      <c r="C34" s="20" t="s">
        <v>404</v>
      </c>
      <c r="D34" s="39">
        <v>333903914</v>
      </c>
      <c r="E34" s="40">
        <v>23</v>
      </c>
      <c r="F34" s="65">
        <v>5820</v>
      </c>
      <c r="G34" s="6">
        <v>70</v>
      </c>
      <c r="H34" s="42">
        <v>42333</v>
      </c>
      <c r="I34" s="26">
        <v>42363</v>
      </c>
      <c r="J34" s="90" t="s">
        <v>54</v>
      </c>
    </row>
    <row r="35" spans="1:10" s="46" customFormat="1" ht="15" customHeight="1" x14ac:dyDescent="0.3">
      <c r="A35" s="20" t="s">
        <v>206</v>
      </c>
      <c r="B35" s="20" t="s">
        <v>204</v>
      </c>
      <c r="C35" s="20" t="s">
        <v>205</v>
      </c>
      <c r="D35" s="39">
        <v>333903927</v>
      </c>
      <c r="E35" s="40">
        <v>23</v>
      </c>
      <c r="F35" s="36">
        <v>20000</v>
      </c>
      <c r="G35" s="21">
        <v>2984</v>
      </c>
      <c r="H35" s="42">
        <v>42335</v>
      </c>
      <c r="I35" s="26">
        <v>42365</v>
      </c>
      <c r="J35" s="90" t="s">
        <v>54</v>
      </c>
    </row>
    <row r="36" spans="1:10" s="46" customFormat="1" ht="15" customHeight="1" x14ac:dyDescent="0.3">
      <c r="A36" s="20" t="s">
        <v>178</v>
      </c>
      <c r="B36" s="20" t="s">
        <v>10</v>
      </c>
      <c r="C36" s="20" t="s">
        <v>28</v>
      </c>
      <c r="D36" s="39">
        <v>333903914</v>
      </c>
      <c r="E36" s="40">
        <v>23</v>
      </c>
      <c r="F36" s="36">
        <v>27000</v>
      </c>
      <c r="G36" s="21">
        <v>24</v>
      </c>
      <c r="H36" s="42">
        <v>42338</v>
      </c>
      <c r="I36" s="26">
        <v>42368</v>
      </c>
      <c r="J36" s="90" t="s">
        <v>54</v>
      </c>
    </row>
    <row r="37" spans="1:10" s="46" customFormat="1" ht="15" customHeight="1" x14ac:dyDescent="0.3">
      <c r="A37" s="20" t="s">
        <v>164</v>
      </c>
      <c r="B37" s="72" t="s">
        <v>44</v>
      </c>
      <c r="C37" s="21" t="s">
        <v>45</v>
      </c>
      <c r="D37" s="22">
        <v>333903914</v>
      </c>
      <c r="E37" s="40">
        <v>23</v>
      </c>
      <c r="F37" s="36">
        <v>14392</v>
      </c>
      <c r="G37" s="21">
        <v>334</v>
      </c>
      <c r="H37" s="42">
        <v>42339</v>
      </c>
      <c r="I37" s="26">
        <v>42370</v>
      </c>
      <c r="J37" s="90" t="s">
        <v>54</v>
      </c>
    </row>
    <row r="38" spans="1:10" s="46" customFormat="1" ht="15" customHeight="1" x14ac:dyDescent="0.3">
      <c r="A38" s="20" t="s">
        <v>182</v>
      </c>
      <c r="B38" s="72" t="s">
        <v>93</v>
      </c>
      <c r="C38" s="21" t="s">
        <v>181</v>
      </c>
      <c r="D38" s="22">
        <v>333903005</v>
      </c>
      <c r="E38" s="40">
        <v>23</v>
      </c>
      <c r="F38" s="36">
        <v>635</v>
      </c>
      <c r="G38" s="21">
        <v>5648</v>
      </c>
      <c r="H38" s="42">
        <v>42339</v>
      </c>
      <c r="I38" s="26">
        <v>42370</v>
      </c>
      <c r="J38" s="90" t="s">
        <v>54</v>
      </c>
    </row>
    <row r="39" spans="1:10" s="46" customFormat="1" ht="15" customHeight="1" x14ac:dyDescent="0.3">
      <c r="A39" s="20" t="s">
        <v>202</v>
      </c>
      <c r="B39" s="72" t="s">
        <v>97</v>
      </c>
      <c r="C39" s="21" t="s">
        <v>19</v>
      </c>
      <c r="D39" s="22">
        <v>333903913</v>
      </c>
      <c r="E39" s="40">
        <v>23</v>
      </c>
      <c r="F39" s="36">
        <v>12906.63</v>
      </c>
      <c r="G39" s="21">
        <v>1592</v>
      </c>
      <c r="H39" s="42">
        <v>42339</v>
      </c>
      <c r="I39" s="26">
        <v>42370</v>
      </c>
      <c r="J39" s="90" t="s">
        <v>54</v>
      </c>
    </row>
    <row r="40" spans="1:10" s="46" customFormat="1" ht="15" customHeight="1" x14ac:dyDescent="0.3">
      <c r="A40" s="20" t="s">
        <v>268</v>
      </c>
      <c r="B40" s="75" t="s">
        <v>103</v>
      </c>
      <c r="C40" s="66" t="s">
        <v>267</v>
      </c>
      <c r="D40" s="4">
        <v>333903007</v>
      </c>
      <c r="E40" s="37">
        <v>23</v>
      </c>
      <c r="F40" s="65">
        <v>267407.14</v>
      </c>
      <c r="G40" s="6">
        <v>83037</v>
      </c>
      <c r="H40" s="42">
        <v>42339</v>
      </c>
      <c r="I40" s="26">
        <v>42370</v>
      </c>
      <c r="J40" s="90" t="s">
        <v>54</v>
      </c>
    </row>
    <row r="41" spans="1:10" s="46" customFormat="1" ht="15" customHeight="1" x14ac:dyDescent="0.3">
      <c r="A41" s="20" t="s">
        <v>283</v>
      </c>
      <c r="B41" s="75" t="s">
        <v>101</v>
      </c>
      <c r="C41" s="66" t="s">
        <v>282</v>
      </c>
      <c r="D41" s="4">
        <v>333903006</v>
      </c>
      <c r="E41" s="37">
        <v>25</v>
      </c>
      <c r="F41" s="65">
        <v>8232</v>
      </c>
      <c r="G41" s="6">
        <v>103268</v>
      </c>
      <c r="H41" s="42">
        <v>42339</v>
      </c>
      <c r="I41" s="26">
        <v>42370</v>
      </c>
      <c r="J41" s="90" t="s">
        <v>54</v>
      </c>
    </row>
    <row r="42" spans="1:10" s="46" customFormat="1" ht="15" customHeight="1" x14ac:dyDescent="0.3">
      <c r="A42" s="20" t="s">
        <v>290</v>
      </c>
      <c r="B42" s="75" t="s">
        <v>288</v>
      </c>
      <c r="C42" s="66" t="s">
        <v>289</v>
      </c>
      <c r="D42" s="4">
        <v>333903006</v>
      </c>
      <c r="E42" s="37">
        <v>23</v>
      </c>
      <c r="F42" s="65">
        <v>2547.6</v>
      </c>
      <c r="G42" s="6">
        <v>6585</v>
      </c>
      <c r="H42" s="42">
        <v>42339</v>
      </c>
      <c r="I42" s="26">
        <v>42370</v>
      </c>
      <c r="J42" s="90" t="s">
        <v>54</v>
      </c>
    </row>
    <row r="43" spans="1:10" s="46" customFormat="1" ht="15" customHeight="1" x14ac:dyDescent="0.3">
      <c r="A43" s="20" t="s">
        <v>349</v>
      </c>
      <c r="B43" s="75" t="s">
        <v>350</v>
      </c>
      <c r="C43" s="21" t="s">
        <v>348</v>
      </c>
      <c r="D43" s="22">
        <v>333903006</v>
      </c>
      <c r="E43" s="40">
        <v>23</v>
      </c>
      <c r="F43" s="65">
        <v>74700</v>
      </c>
      <c r="G43" s="6">
        <v>44016</v>
      </c>
      <c r="H43" s="42">
        <v>42352</v>
      </c>
      <c r="I43" s="26">
        <v>42370</v>
      </c>
      <c r="J43" s="90" t="s">
        <v>54</v>
      </c>
    </row>
    <row r="44" spans="1:10" s="46" customFormat="1" ht="15" customHeight="1" x14ac:dyDescent="0.3">
      <c r="A44" s="20" t="s">
        <v>154</v>
      </c>
      <c r="B44" s="72" t="s">
        <v>152</v>
      </c>
      <c r="C44" s="21" t="s">
        <v>153</v>
      </c>
      <c r="D44" s="22">
        <v>333903956</v>
      </c>
      <c r="E44" s="40">
        <v>23</v>
      </c>
      <c r="F44" s="36">
        <v>7990</v>
      </c>
      <c r="G44" s="21">
        <v>8780</v>
      </c>
      <c r="H44" s="42">
        <v>42340</v>
      </c>
      <c r="I44" s="26">
        <v>42371</v>
      </c>
      <c r="J44" s="90" t="s">
        <v>54</v>
      </c>
    </row>
    <row r="45" spans="1:10" s="46" customFormat="1" ht="15" customHeight="1" x14ac:dyDescent="0.3">
      <c r="A45" s="20" t="s">
        <v>446</v>
      </c>
      <c r="B45" s="75" t="s">
        <v>101</v>
      </c>
      <c r="C45" s="66" t="s">
        <v>271</v>
      </c>
      <c r="D45" s="4">
        <v>333903006</v>
      </c>
      <c r="E45" s="37">
        <v>25</v>
      </c>
      <c r="F45" s="65">
        <v>10701.6</v>
      </c>
      <c r="G45" s="6">
        <v>103328</v>
      </c>
      <c r="H45" s="42">
        <v>42340</v>
      </c>
      <c r="I45" s="26">
        <v>42371</v>
      </c>
      <c r="J45" s="90" t="s">
        <v>54</v>
      </c>
    </row>
    <row r="46" spans="1:10" s="46" customFormat="1" ht="15" customHeight="1" x14ac:dyDescent="0.3">
      <c r="A46" s="20" t="s">
        <v>339</v>
      </c>
      <c r="B46" s="75" t="s">
        <v>34</v>
      </c>
      <c r="C46" s="21" t="s">
        <v>35</v>
      </c>
      <c r="D46" s="22">
        <v>333903959</v>
      </c>
      <c r="E46" s="40">
        <v>23</v>
      </c>
      <c r="F46" s="65">
        <v>299992</v>
      </c>
      <c r="G46" s="6">
        <v>2004</v>
      </c>
      <c r="H46" s="42">
        <v>42340</v>
      </c>
      <c r="I46" s="26">
        <v>42371</v>
      </c>
      <c r="J46" s="90" t="s">
        <v>54</v>
      </c>
    </row>
    <row r="47" spans="1:10" s="46" customFormat="1" ht="15" customHeight="1" x14ac:dyDescent="0.3">
      <c r="A47" s="20" t="s">
        <v>79</v>
      </c>
      <c r="B47" s="72" t="s">
        <v>7</v>
      </c>
      <c r="C47" s="21" t="s">
        <v>78</v>
      </c>
      <c r="D47" s="22">
        <v>333903701</v>
      </c>
      <c r="E47" s="40">
        <v>23</v>
      </c>
      <c r="F47" s="36">
        <f>405978.35-44657.62</f>
        <v>361320.73</v>
      </c>
      <c r="G47" s="21">
        <v>14538</v>
      </c>
      <c r="H47" s="42">
        <v>42341</v>
      </c>
      <c r="I47" s="26">
        <v>42372</v>
      </c>
      <c r="J47" s="90" t="s">
        <v>54</v>
      </c>
    </row>
    <row r="48" spans="1:10" s="46" customFormat="1" ht="15" customHeight="1" x14ac:dyDescent="0.3">
      <c r="A48" s="20" t="s">
        <v>262</v>
      </c>
      <c r="B48" s="75" t="s">
        <v>23</v>
      </c>
      <c r="C48" s="66" t="s">
        <v>107</v>
      </c>
      <c r="D48" s="4">
        <v>333903007</v>
      </c>
      <c r="E48" s="37">
        <v>23</v>
      </c>
      <c r="F48" s="65">
        <v>61628</v>
      </c>
      <c r="G48" s="6">
        <v>16513</v>
      </c>
      <c r="H48" s="42">
        <v>42341</v>
      </c>
      <c r="I48" s="26">
        <v>42372</v>
      </c>
      <c r="J48" s="90" t="s">
        <v>54</v>
      </c>
    </row>
    <row r="49" spans="1:10" s="46" customFormat="1" ht="15" customHeight="1" x14ac:dyDescent="0.3">
      <c r="A49" s="20" t="s">
        <v>331</v>
      </c>
      <c r="B49" s="72" t="s">
        <v>288</v>
      </c>
      <c r="C49" s="21" t="s">
        <v>332</v>
      </c>
      <c r="D49" s="22">
        <v>333903006</v>
      </c>
      <c r="E49" s="40">
        <v>25</v>
      </c>
      <c r="F49" s="65">
        <v>1273.8</v>
      </c>
      <c r="G49" s="6">
        <v>6754</v>
      </c>
      <c r="H49" s="42">
        <v>42341</v>
      </c>
      <c r="I49" s="26">
        <v>42372</v>
      </c>
      <c r="J49" s="90" t="s">
        <v>54</v>
      </c>
    </row>
    <row r="50" spans="1:10" s="46" customFormat="1" ht="15" customHeight="1" x14ac:dyDescent="0.3">
      <c r="A50" s="20" t="s">
        <v>253</v>
      </c>
      <c r="B50" s="75" t="s">
        <v>42</v>
      </c>
      <c r="C50" s="66" t="s">
        <v>75</v>
      </c>
      <c r="D50" s="4">
        <v>333903914</v>
      </c>
      <c r="E50" s="37">
        <v>23</v>
      </c>
      <c r="F50" s="65">
        <v>2740</v>
      </c>
      <c r="G50" s="6">
        <v>161</v>
      </c>
      <c r="H50" s="42">
        <v>42342</v>
      </c>
      <c r="I50" s="26">
        <v>42373</v>
      </c>
      <c r="J50" s="90" t="s">
        <v>54</v>
      </c>
    </row>
    <row r="51" spans="1:10" s="46" customFormat="1" ht="15" customHeight="1" x14ac:dyDescent="0.3">
      <c r="A51" s="20" t="s">
        <v>254</v>
      </c>
      <c r="B51" s="75" t="s">
        <v>42</v>
      </c>
      <c r="C51" s="66" t="s">
        <v>75</v>
      </c>
      <c r="D51" s="4">
        <v>333903914</v>
      </c>
      <c r="E51" s="37">
        <v>23</v>
      </c>
      <c r="F51" s="65">
        <v>2740</v>
      </c>
      <c r="G51" s="6">
        <v>162</v>
      </c>
      <c r="H51" s="42">
        <v>42342</v>
      </c>
      <c r="I51" s="26">
        <v>42373</v>
      </c>
      <c r="J51" s="90" t="s">
        <v>54</v>
      </c>
    </row>
    <row r="52" spans="1:10" s="46" customFormat="1" ht="15" customHeight="1" x14ac:dyDescent="0.3">
      <c r="A52" s="20" t="s">
        <v>255</v>
      </c>
      <c r="B52" s="75" t="s">
        <v>42</v>
      </c>
      <c r="C52" s="66" t="s">
        <v>75</v>
      </c>
      <c r="D52" s="4">
        <v>333903914</v>
      </c>
      <c r="E52" s="37">
        <v>23</v>
      </c>
      <c r="F52" s="65">
        <v>2740</v>
      </c>
      <c r="G52" s="6">
        <v>163</v>
      </c>
      <c r="H52" s="42">
        <v>42342</v>
      </c>
      <c r="I52" s="26">
        <v>42373</v>
      </c>
      <c r="J52" s="90" t="s">
        <v>54</v>
      </c>
    </row>
    <row r="53" spans="1:10" s="46" customFormat="1" ht="15" customHeight="1" x14ac:dyDescent="0.3">
      <c r="A53" s="20" t="s">
        <v>256</v>
      </c>
      <c r="B53" s="75" t="s">
        <v>42</v>
      </c>
      <c r="C53" s="66" t="s">
        <v>75</v>
      </c>
      <c r="D53" s="4">
        <v>333903914</v>
      </c>
      <c r="E53" s="37">
        <v>23</v>
      </c>
      <c r="F53" s="65">
        <v>2740</v>
      </c>
      <c r="G53" s="6">
        <v>164</v>
      </c>
      <c r="H53" s="42">
        <v>42342</v>
      </c>
      <c r="I53" s="26">
        <v>42373</v>
      </c>
      <c r="J53" s="90" t="s">
        <v>54</v>
      </c>
    </row>
    <row r="54" spans="1:10" s="46" customFormat="1" ht="15" customHeight="1" x14ac:dyDescent="0.3">
      <c r="A54" s="20" t="s">
        <v>257</v>
      </c>
      <c r="B54" s="75" t="s">
        <v>42</v>
      </c>
      <c r="C54" s="66" t="s">
        <v>75</v>
      </c>
      <c r="D54" s="4">
        <v>333903914</v>
      </c>
      <c r="E54" s="37">
        <v>23</v>
      </c>
      <c r="F54" s="65">
        <v>2740</v>
      </c>
      <c r="G54" s="6">
        <v>165</v>
      </c>
      <c r="H54" s="42">
        <v>42342</v>
      </c>
      <c r="I54" s="26">
        <v>42373</v>
      </c>
      <c r="J54" s="90" t="s">
        <v>54</v>
      </c>
    </row>
    <row r="55" spans="1:10" s="46" customFormat="1" ht="15" customHeight="1" x14ac:dyDescent="0.3">
      <c r="A55" s="20" t="s">
        <v>302</v>
      </c>
      <c r="B55" s="75" t="s">
        <v>94</v>
      </c>
      <c r="C55" s="66" t="s">
        <v>301</v>
      </c>
      <c r="D55" s="4">
        <v>333903006</v>
      </c>
      <c r="E55" s="37">
        <v>10</v>
      </c>
      <c r="F55" s="65">
        <v>13200</v>
      </c>
      <c r="G55" s="6">
        <v>34896</v>
      </c>
      <c r="H55" s="42">
        <v>42708</v>
      </c>
      <c r="I55" s="26">
        <v>42373</v>
      </c>
      <c r="J55" s="90" t="s">
        <v>54</v>
      </c>
    </row>
    <row r="56" spans="1:10" s="46" customFormat="1" ht="15" customHeight="1" x14ac:dyDescent="0.3">
      <c r="A56" s="20" t="s">
        <v>310</v>
      </c>
      <c r="B56" s="75" t="s">
        <v>42</v>
      </c>
      <c r="C56" s="66" t="s">
        <v>75</v>
      </c>
      <c r="D56" s="4">
        <v>333903914</v>
      </c>
      <c r="E56" s="37">
        <v>23</v>
      </c>
      <c r="F56" s="65">
        <v>750</v>
      </c>
      <c r="G56" s="6">
        <v>167</v>
      </c>
      <c r="H56" s="42">
        <v>42342</v>
      </c>
      <c r="I56" s="26">
        <v>42373</v>
      </c>
      <c r="J56" s="90" t="s">
        <v>54</v>
      </c>
    </row>
    <row r="57" spans="1:10" s="46" customFormat="1" ht="15" customHeight="1" x14ac:dyDescent="0.3">
      <c r="A57" s="20" t="s">
        <v>306</v>
      </c>
      <c r="B57" s="75" t="s">
        <v>42</v>
      </c>
      <c r="C57" s="66" t="s">
        <v>75</v>
      </c>
      <c r="D57" s="4">
        <v>333903914</v>
      </c>
      <c r="E57" s="37">
        <v>23</v>
      </c>
      <c r="F57" s="65">
        <v>750</v>
      </c>
      <c r="G57" s="6">
        <v>168</v>
      </c>
      <c r="H57" s="42">
        <v>42342</v>
      </c>
      <c r="I57" s="26">
        <v>42373</v>
      </c>
      <c r="J57" s="90" t="s">
        <v>54</v>
      </c>
    </row>
    <row r="58" spans="1:10" s="46" customFormat="1" ht="15" customHeight="1" x14ac:dyDescent="0.3">
      <c r="A58" s="20" t="s">
        <v>307</v>
      </c>
      <c r="B58" s="75" t="s">
        <v>42</v>
      </c>
      <c r="C58" s="66" t="s">
        <v>75</v>
      </c>
      <c r="D58" s="4">
        <v>333903914</v>
      </c>
      <c r="E58" s="37">
        <v>23</v>
      </c>
      <c r="F58" s="65">
        <v>750</v>
      </c>
      <c r="G58" s="6">
        <v>169</v>
      </c>
      <c r="H58" s="42">
        <v>42342</v>
      </c>
      <c r="I58" s="26">
        <v>42373</v>
      </c>
      <c r="J58" s="90" t="s">
        <v>54</v>
      </c>
    </row>
    <row r="59" spans="1:10" s="46" customFormat="1" ht="15" customHeight="1" x14ac:dyDescent="0.3">
      <c r="A59" s="20" t="s">
        <v>309</v>
      </c>
      <c r="B59" s="75" t="s">
        <v>42</v>
      </c>
      <c r="C59" s="66" t="s">
        <v>75</v>
      </c>
      <c r="D59" s="4">
        <v>333903914</v>
      </c>
      <c r="E59" s="37">
        <v>23</v>
      </c>
      <c r="F59" s="65">
        <v>750</v>
      </c>
      <c r="G59" s="6">
        <v>170</v>
      </c>
      <c r="H59" s="42">
        <v>42342</v>
      </c>
      <c r="I59" s="26">
        <v>42373</v>
      </c>
      <c r="J59" s="90" t="s">
        <v>54</v>
      </c>
    </row>
    <row r="60" spans="1:10" s="46" customFormat="1" ht="15" customHeight="1" x14ac:dyDescent="0.3">
      <c r="A60" s="20" t="s">
        <v>308</v>
      </c>
      <c r="B60" s="75" t="s">
        <v>42</v>
      </c>
      <c r="C60" s="66" t="s">
        <v>75</v>
      </c>
      <c r="D60" s="4">
        <v>333903914</v>
      </c>
      <c r="E60" s="37">
        <v>23</v>
      </c>
      <c r="F60" s="65">
        <v>750</v>
      </c>
      <c r="G60" s="6">
        <v>171</v>
      </c>
      <c r="H60" s="42">
        <v>42342</v>
      </c>
      <c r="I60" s="26">
        <v>42373</v>
      </c>
      <c r="J60" s="90" t="s">
        <v>54</v>
      </c>
    </row>
    <row r="61" spans="1:10" s="46" customFormat="1" ht="15" customHeight="1" x14ac:dyDescent="0.3">
      <c r="A61" s="20" t="s">
        <v>334</v>
      </c>
      <c r="B61" s="75" t="s">
        <v>102</v>
      </c>
      <c r="C61" s="21" t="s">
        <v>333</v>
      </c>
      <c r="D61" s="22">
        <v>333903006</v>
      </c>
      <c r="E61" s="40">
        <v>25</v>
      </c>
      <c r="F61" s="65">
        <v>10200</v>
      </c>
      <c r="G61" s="6">
        <v>1009</v>
      </c>
      <c r="H61" s="42">
        <v>42342</v>
      </c>
      <c r="I61" s="26">
        <v>42373</v>
      </c>
      <c r="J61" s="90" t="s">
        <v>54</v>
      </c>
    </row>
    <row r="62" spans="1:10" s="46" customFormat="1" ht="15" customHeight="1" x14ac:dyDescent="0.3">
      <c r="A62" s="20" t="s">
        <v>426</v>
      </c>
      <c r="B62" s="75" t="s">
        <v>44</v>
      </c>
      <c r="C62" s="21" t="s">
        <v>425</v>
      </c>
      <c r="D62" s="22">
        <v>333903914</v>
      </c>
      <c r="E62" s="40">
        <v>23</v>
      </c>
      <c r="F62" s="65">
        <v>1028</v>
      </c>
      <c r="G62" s="6">
        <v>108</v>
      </c>
      <c r="H62" s="42">
        <v>42342</v>
      </c>
      <c r="I62" s="26">
        <v>42373</v>
      </c>
      <c r="J62" s="90" t="s">
        <v>54</v>
      </c>
    </row>
    <row r="63" spans="1:10" s="46" customFormat="1" ht="15" customHeight="1" x14ac:dyDescent="0.3">
      <c r="A63" s="20" t="s">
        <v>427</v>
      </c>
      <c r="B63" s="2" t="s">
        <v>44</v>
      </c>
      <c r="C63" s="20" t="s">
        <v>425</v>
      </c>
      <c r="D63" s="39">
        <v>333903914</v>
      </c>
      <c r="E63" s="40">
        <v>23</v>
      </c>
      <c r="F63" s="65">
        <v>15420</v>
      </c>
      <c r="G63" s="6">
        <v>109</v>
      </c>
      <c r="H63" s="42">
        <v>42342</v>
      </c>
      <c r="I63" s="26">
        <v>42373</v>
      </c>
      <c r="J63" s="90" t="s">
        <v>54</v>
      </c>
    </row>
    <row r="64" spans="1:10" s="46" customFormat="1" ht="15" customHeight="1" x14ac:dyDescent="0.3">
      <c r="A64" s="20" t="s">
        <v>318</v>
      </c>
      <c r="B64" s="20" t="s">
        <v>314</v>
      </c>
      <c r="C64" s="20" t="s">
        <v>317</v>
      </c>
      <c r="D64" s="39">
        <v>333903006</v>
      </c>
      <c r="E64" s="40">
        <v>23</v>
      </c>
      <c r="F64" s="65">
        <v>21600</v>
      </c>
      <c r="G64" s="6">
        <v>3342</v>
      </c>
      <c r="H64" s="42">
        <v>42314</v>
      </c>
      <c r="I64" s="26">
        <v>42375</v>
      </c>
      <c r="J64" s="90" t="s">
        <v>54</v>
      </c>
    </row>
    <row r="65" spans="1:10" s="46" customFormat="1" ht="15" customHeight="1" x14ac:dyDescent="0.3">
      <c r="A65" s="20" t="s">
        <v>177</v>
      </c>
      <c r="B65" s="20" t="s">
        <v>12</v>
      </c>
      <c r="C65" s="20" t="s">
        <v>13</v>
      </c>
      <c r="D65" s="39">
        <v>333903909</v>
      </c>
      <c r="E65" s="40">
        <v>23</v>
      </c>
      <c r="F65" s="36">
        <f>9665.59+12108.89</f>
        <v>21774.48</v>
      </c>
      <c r="G65" s="21" t="s">
        <v>175</v>
      </c>
      <c r="H65" s="42">
        <v>42345</v>
      </c>
      <c r="I65" s="26">
        <v>42376</v>
      </c>
      <c r="J65" s="90" t="s">
        <v>54</v>
      </c>
    </row>
    <row r="66" spans="1:10" s="46" customFormat="1" ht="15" customHeight="1" x14ac:dyDescent="0.3">
      <c r="A66" s="20" t="s">
        <v>362</v>
      </c>
      <c r="B66" s="2" t="s">
        <v>23</v>
      </c>
      <c r="C66" s="20" t="s">
        <v>77</v>
      </c>
      <c r="D66" s="39">
        <v>333903007</v>
      </c>
      <c r="E66" s="40">
        <v>23</v>
      </c>
      <c r="F66" s="65">
        <v>25600</v>
      </c>
      <c r="G66" s="6">
        <v>16539</v>
      </c>
      <c r="H66" s="42">
        <v>42345</v>
      </c>
      <c r="I66" s="26">
        <v>42376</v>
      </c>
      <c r="J66" s="90" t="s">
        <v>54</v>
      </c>
    </row>
    <row r="67" spans="1:10" s="46" customFormat="1" ht="15" customHeight="1" x14ac:dyDescent="0.3">
      <c r="A67" s="20" t="s">
        <v>189</v>
      </c>
      <c r="B67" s="20" t="s">
        <v>15</v>
      </c>
      <c r="C67" s="20" t="s">
        <v>16</v>
      </c>
      <c r="D67" s="39">
        <v>333903902</v>
      </c>
      <c r="E67" s="40">
        <v>23</v>
      </c>
      <c r="F67" s="36">
        <v>1357.41</v>
      </c>
      <c r="G67" s="21">
        <v>40805</v>
      </c>
      <c r="H67" s="42">
        <v>42346</v>
      </c>
      <c r="I67" s="26">
        <v>42377</v>
      </c>
      <c r="J67" s="90" t="s">
        <v>54</v>
      </c>
    </row>
    <row r="68" spans="1:10" s="46" customFormat="1" ht="15" customHeight="1" x14ac:dyDescent="0.3">
      <c r="A68" s="20" t="s">
        <v>354</v>
      </c>
      <c r="B68" s="2" t="s">
        <v>351</v>
      </c>
      <c r="C68" s="20" t="s">
        <v>352</v>
      </c>
      <c r="D68" s="39">
        <v>333903006</v>
      </c>
      <c r="E68" s="40">
        <v>23</v>
      </c>
      <c r="F68" s="65">
        <v>56100</v>
      </c>
      <c r="G68" s="6" t="s">
        <v>353</v>
      </c>
      <c r="H68" s="42">
        <v>42346</v>
      </c>
      <c r="I68" s="26">
        <v>42377</v>
      </c>
      <c r="J68" s="90" t="s">
        <v>54</v>
      </c>
    </row>
    <row r="69" spans="1:10" s="46" customFormat="1" ht="15" customHeight="1" x14ac:dyDescent="0.3">
      <c r="A69" s="20" t="s">
        <v>355</v>
      </c>
      <c r="B69" s="2" t="s">
        <v>351</v>
      </c>
      <c r="C69" s="20" t="s">
        <v>352</v>
      </c>
      <c r="D69" s="39">
        <v>333903006</v>
      </c>
      <c r="E69" s="40">
        <v>23</v>
      </c>
      <c r="F69" s="65">
        <v>1700</v>
      </c>
      <c r="G69" s="6">
        <v>588876</v>
      </c>
      <c r="H69" s="42">
        <v>42346</v>
      </c>
      <c r="I69" s="26">
        <v>42377</v>
      </c>
      <c r="J69" s="90" t="s">
        <v>54</v>
      </c>
    </row>
    <row r="70" spans="1:10" s="46" customFormat="1" ht="15" customHeight="1" x14ac:dyDescent="0.3">
      <c r="A70" s="20" t="s">
        <v>180</v>
      </c>
      <c r="B70" s="72" t="s">
        <v>12</v>
      </c>
      <c r="C70" s="20" t="s">
        <v>13</v>
      </c>
      <c r="D70" s="39">
        <v>333903909</v>
      </c>
      <c r="E70" s="40">
        <v>23</v>
      </c>
      <c r="F70" s="36">
        <f>4840.18+7256.04</f>
        <v>12096.220000000001</v>
      </c>
      <c r="G70" s="21" t="s">
        <v>179</v>
      </c>
      <c r="H70" s="42">
        <v>42347</v>
      </c>
      <c r="I70" s="26">
        <v>42378</v>
      </c>
      <c r="J70" s="90" t="s">
        <v>54</v>
      </c>
    </row>
    <row r="71" spans="1:10" s="46" customFormat="1" ht="15" customHeight="1" x14ac:dyDescent="0.3">
      <c r="A71" s="20" t="s">
        <v>261</v>
      </c>
      <c r="B71" s="75" t="s">
        <v>31</v>
      </c>
      <c r="C71" s="112" t="s">
        <v>260</v>
      </c>
      <c r="D71" s="3">
        <v>333903007</v>
      </c>
      <c r="E71" s="37">
        <v>25</v>
      </c>
      <c r="F71" s="65">
        <v>1010.1</v>
      </c>
      <c r="G71" s="6">
        <v>53859</v>
      </c>
      <c r="H71" s="42">
        <v>42347</v>
      </c>
      <c r="I71" s="26">
        <v>42378</v>
      </c>
      <c r="J71" s="90" t="s">
        <v>54</v>
      </c>
    </row>
    <row r="72" spans="1:10" s="46" customFormat="1" ht="15" customHeight="1" x14ac:dyDescent="0.3">
      <c r="A72" s="20" t="s">
        <v>277</v>
      </c>
      <c r="B72" s="75" t="s">
        <v>278</v>
      </c>
      <c r="C72" s="112" t="s">
        <v>276</v>
      </c>
      <c r="D72" s="3">
        <v>333903005</v>
      </c>
      <c r="E72" s="37">
        <v>23</v>
      </c>
      <c r="F72" s="65">
        <v>471.24</v>
      </c>
      <c r="G72" s="6">
        <v>139</v>
      </c>
      <c r="H72" s="42">
        <v>42347</v>
      </c>
      <c r="I72" s="26">
        <v>42378</v>
      </c>
      <c r="J72" s="90" t="s">
        <v>54</v>
      </c>
    </row>
    <row r="73" spans="1:10" s="46" customFormat="1" ht="15" customHeight="1" x14ac:dyDescent="0.3">
      <c r="A73" s="20" t="s">
        <v>305</v>
      </c>
      <c r="B73" s="2" t="s">
        <v>42</v>
      </c>
      <c r="C73" s="112" t="s">
        <v>75</v>
      </c>
      <c r="D73" s="3">
        <v>333903914</v>
      </c>
      <c r="E73" s="37">
        <v>23</v>
      </c>
      <c r="F73" s="65">
        <v>750</v>
      </c>
      <c r="G73" s="6">
        <v>172</v>
      </c>
      <c r="H73" s="42">
        <v>42347</v>
      </c>
      <c r="I73" s="26">
        <v>42378</v>
      </c>
      <c r="J73" s="90" t="s">
        <v>54</v>
      </c>
    </row>
    <row r="74" spans="1:10" s="46" customFormat="1" ht="15" customHeight="1" x14ac:dyDescent="0.3">
      <c r="A74" s="20" t="s">
        <v>330</v>
      </c>
      <c r="B74" s="2" t="s">
        <v>288</v>
      </c>
      <c r="C74" s="20" t="s">
        <v>329</v>
      </c>
      <c r="D74" s="39">
        <v>333903006</v>
      </c>
      <c r="E74" s="40">
        <v>25</v>
      </c>
      <c r="F74" s="65">
        <v>12738</v>
      </c>
      <c r="G74" s="6">
        <v>6771</v>
      </c>
      <c r="H74" s="42">
        <v>42347</v>
      </c>
      <c r="I74" s="26">
        <v>42378</v>
      </c>
      <c r="J74" s="90" t="s">
        <v>54</v>
      </c>
    </row>
    <row r="75" spans="1:10" s="46" customFormat="1" ht="15" customHeight="1" x14ac:dyDescent="0.3">
      <c r="A75" s="20" t="s">
        <v>356</v>
      </c>
      <c r="B75" s="72" t="s">
        <v>26</v>
      </c>
      <c r="C75" s="20" t="s">
        <v>27</v>
      </c>
      <c r="D75" s="39">
        <v>333903917</v>
      </c>
      <c r="E75" s="40">
        <v>23</v>
      </c>
      <c r="F75" s="36">
        <v>22750.52</v>
      </c>
      <c r="G75" s="6">
        <v>11800</v>
      </c>
      <c r="H75" s="42">
        <v>42347</v>
      </c>
      <c r="I75" s="26">
        <v>42378</v>
      </c>
      <c r="J75" s="90" t="s">
        <v>54</v>
      </c>
    </row>
    <row r="76" spans="1:10" s="46" customFormat="1" ht="15" customHeight="1" x14ac:dyDescent="0.3">
      <c r="A76" s="20" t="s">
        <v>428</v>
      </c>
      <c r="B76" s="75" t="s">
        <v>42</v>
      </c>
      <c r="C76" s="20" t="s">
        <v>75</v>
      </c>
      <c r="D76" s="39">
        <v>333903914</v>
      </c>
      <c r="E76" s="40">
        <v>23</v>
      </c>
      <c r="F76" s="65">
        <v>2740</v>
      </c>
      <c r="G76" s="6">
        <v>173</v>
      </c>
      <c r="H76" s="42">
        <v>42347</v>
      </c>
      <c r="I76" s="26">
        <v>42378</v>
      </c>
      <c r="J76" s="90" t="s">
        <v>54</v>
      </c>
    </row>
    <row r="77" spans="1:10" s="46" customFormat="1" ht="15" customHeight="1" x14ac:dyDescent="0.3">
      <c r="A77" s="20" t="s">
        <v>295</v>
      </c>
      <c r="B77" s="75" t="s">
        <v>66</v>
      </c>
      <c r="C77" s="112" t="s">
        <v>96</v>
      </c>
      <c r="D77" s="3">
        <v>333903914</v>
      </c>
      <c r="E77" s="37">
        <v>23</v>
      </c>
      <c r="F77" s="65">
        <v>27000</v>
      </c>
      <c r="G77" s="6">
        <v>23</v>
      </c>
      <c r="H77" s="42">
        <v>42348</v>
      </c>
      <c r="I77" s="26">
        <v>42379</v>
      </c>
      <c r="J77" s="90" t="s">
        <v>444</v>
      </c>
    </row>
    <row r="78" spans="1:10" s="46" customFormat="1" ht="14.45" x14ac:dyDescent="0.3">
      <c r="A78" s="20" t="s">
        <v>313</v>
      </c>
      <c r="B78" s="72" t="s">
        <v>53</v>
      </c>
      <c r="C78" s="20" t="s">
        <v>95</v>
      </c>
      <c r="D78" s="39">
        <v>333903007</v>
      </c>
      <c r="E78" s="40">
        <v>23</v>
      </c>
      <c r="F78" s="65">
        <v>363239</v>
      </c>
      <c r="G78" s="6">
        <v>17140</v>
      </c>
      <c r="H78" s="42">
        <v>42348</v>
      </c>
      <c r="I78" s="26">
        <v>42379</v>
      </c>
      <c r="J78" s="90" t="s">
        <v>54</v>
      </c>
    </row>
    <row r="79" spans="1:10" s="46" customFormat="1" ht="15" customHeight="1" x14ac:dyDescent="0.3">
      <c r="A79" s="20" t="s">
        <v>322</v>
      </c>
      <c r="B79" s="72" t="s">
        <v>184</v>
      </c>
      <c r="C79" s="20" t="s">
        <v>321</v>
      </c>
      <c r="D79" s="39">
        <v>333903006</v>
      </c>
      <c r="E79" s="40">
        <v>25</v>
      </c>
      <c r="F79" s="65">
        <v>12842.6</v>
      </c>
      <c r="G79" s="6">
        <v>14791</v>
      </c>
      <c r="H79" s="42">
        <v>42348</v>
      </c>
      <c r="I79" s="26">
        <v>42379</v>
      </c>
      <c r="J79" s="90" t="s">
        <v>54</v>
      </c>
    </row>
    <row r="80" spans="1:10" s="46" customFormat="1" ht="15" customHeight="1" x14ac:dyDescent="0.3">
      <c r="A80" s="20" t="s">
        <v>249</v>
      </c>
      <c r="B80" s="20" t="s">
        <v>41</v>
      </c>
      <c r="C80" s="20" t="s">
        <v>40</v>
      </c>
      <c r="D80" s="39">
        <v>333903913</v>
      </c>
      <c r="E80" s="40">
        <v>23</v>
      </c>
      <c r="F80" s="36">
        <v>1600</v>
      </c>
      <c r="G80" s="21">
        <v>4786</v>
      </c>
      <c r="H80" s="42">
        <v>42349</v>
      </c>
      <c r="I80" s="26">
        <v>42380</v>
      </c>
      <c r="J80" s="90" t="s">
        <v>443</v>
      </c>
    </row>
    <row r="81" spans="1:10" s="46" customFormat="1" ht="15" customHeight="1" x14ac:dyDescent="0.3">
      <c r="A81" s="20" t="s">
        <v>320</v>
      </c>
      <c r="B81" s="72" t="s">
        <v>184</v>
      </c>
      <c r="C81" s="20" t="s">
        <v>319</v>
      </c>
      <c r="D81" s="39">
        <v>333903914</v>
      </c>
      <c r="E81" s="40">
        <v>23</v>
      </c>
      <c r="F81" s="65">
        <v>8839</v>
      </c>
      <c r="G81" s="6">
        <v>363</v>
      </c>
      <c r="H81" s="42">
        <v>42352</v>
      </c>
      <c r="I81" s="26">
        <v>42383</v>
      </c>
      <c r="J81" s="90" t="s">
        <v>54</v>
      </c>
    </row>
    <row r="82" spans="1:10" s="46" customFormat="1" ht="15" customHeight="1" x14ac:dyDescent="0.3">
      <c r="A82" s="20" t="s">
        <v>371</v>
      </c>
      <c r="B82" s="75" t="s">
        <v>72</v>
      </c>
      <c r="C82" s="20" t="s">
        <v>367</v>
      </c>
      <c r="D82" s="39">
        <v>333903914</v>
      </c>
      <c r="E82" s="40">
        <v>23</v>
      </c>
      <c r="F82" s="65">
        <v>9800</v>
      </c>
      <c r="G82" s="6">
        <v>364</v>
      </c>
      <c r="H82" s="42">
        <v>42352</v>
      </c>
      <c r="I82" s="26">
        <v>42383</v>
      </c>
      <c r="J82" s="90" t="s">
        <v>54</v>
      </c>
    </row>
    <row r="83" spans="1:10" s="46" customFormat="1" ht="15" customHeight="1" x14ac:dyDescent="0.3">
      <c r="A83" s="20" t="s">
        <v>374</v>
      </c>
      <c r="B83" s="72" t="s">
        <v>72</v>
      </c>
      <c r="C83" s="20" t="s">
        <v>90</v>
      </c>
      <c r="D83" s="39">
        <v>333903914</v>
      </c>
      <c r="E83" s="40">
        <v>23</v>
      </c>
      <c r="F83" s="36">
        <v>31600</v>
      </c>
      <c r="G83" s="6">
        <v>365</v>
      </c>
      <c r="H83" s="42">
        <v>42352</v>
      </c>
      <c r="I83" s="26">
        <v>42383</v>
      </c>
      <c r="J83" s="90" t="s">
        <v>54</v>
      </c>
    </row>
    <row r="84" spans="1:10" s="46" customFormat="1" ht="15" customHeight="1" x14ac:dyDescent="0.3">
      <c r="A84" s="20" t="s">
        <v>358</v>
      </c>
      <c r="B84" s="2" t="s">
        <v>279</v>
      </c>
      <c r="C84" s="20" t="s">
        <v>357</v>
      </c>
      <c r="D84" s="39">
        <v>333903006</v>
      </c>
      <c r="E84" s="40">
        <v>23</v>
      </c>
      <c r="F84" s="65">
        <v>250</v>
      </c>
      <c r="G84" s="6">
        <v>50027</v>
      </c>
      <c r="H84" s="42">
        <v>42353</v>
      </c>
      <c r="I84" s="26">
        <v>42384</v>
      </c>
      <c r="J84" s="90" t="s">
        <v>54</v>
      </c>
    </row>
    <row r="85" spans="1:10" s="46" customFormat="1" ht="15" customHeight="1" x14ac:dyDescent="0.3">
      <c r="A85" s="20" t="s">
        <v>414</v>
      </c>
      <c r="B85" s="2" t="s">
        <v>412</v>
      </c>
      <c r="C85" s="20" t="s">
        <v>413</v>
      </c>
      <c r="D85" s="39">
        <v>333903006</v>
      </c>
      <c r="E85" s="40">
        <v>23</v>
      </c>
      <c r="F85" s="65">
        <v>7599.96</v>
      </c>
      <c r="G85" s="6">
        <v>11986</v>
      </c>
      <c r="H85" s="42">
        <v>42353</v>
      </c>
      <c r="I85" s="26">
        <v>42384</v>
      </c>
      <c r="J85" s="90" t="s">
        <v>54</v>
      </c>
    </row>
    <row r="86" spans="1:10" s="46" customFormat="1" ht="15" customHeight="1" x14ac:dyDescent="0.3">
      <c r="A86" s="20" t="s">
        <v>324</v>
      </c>
      <c r="B86" s="20" t="s">
        <v>66</v>
      </c>
      <c r="C86" s="20" t="s">
        <v>67</v>
      </c>
      <c r="D86" s="39">
        <v>333903006</v>
      </c>
      <c r="E86" s="40">
        <v>23</v>
      </c>
      <c r="F86" s="65">
        <v>195840</v>
      </c>
      <c r="G86" s="6">
        <v>3070</v>
      </c>
      <c r="H86" s="42">
        <v>42355</v>
      </c>
      <c r="I86" s="26">
        <v>42386</v>
      </c>
      <c r="J86" s="90"/>
    </row>
    <row r="87" spans="1:10" s="46" customFormat="1" ht="15" customHeight="1" x14ac:dyDescent="0.3">
      <c r="A87" s="20" t="s">
        <v>336</v>
      </c>
      <c r="B87" s="72" t="s">
        <v>12</v>
      </c>
      <c r="C87" s="20" t="s">
        <v>13</v>
      </c>
      <c r="D87" s="39">
        <v>333903909</v>
      </c>
      <c r="E87" s="40">
        <v>23</v>
      </c>
      <c r="F87" s="65">
        <v>8924.24</v>
      </c>
      <c r="G87" s="6" t="s">
        <v>335</v>
      </c>
      <c r="H87" s="42">
        <v>42355</v>
      </c>
      <c r="I87" s="26">
        <v>42386</v>
      </c>
      <c r="J87" s="90"/>
    </row>
    <row r="88" spans="1:10" s="46" customFormat="1" ht="15" customHeight="1" x14ac:dyDescent="0.3">
      <c r="A88" s="20" t="s">
        <v>345</v>
      </c>
      <c r="B88" s="75" t="s">
        <v>31</v>
      </c>
      <c r="C88" s="20" t="s">
        <v>344</v>
      </c>
      <c r="D88" s="39">
        <v>333903007</v>
      </c>
      <c r="E88" s="40">
        <v>23</v>
      </c>
      <c r="F88" s="65">
        <v>13357.5</v>
      </c>
      <c r="G88" s="6">
        <v>54031</v>
      </c>
      <c r="H88" s="42">
        <v>42355</v>
      </c>
      <c r="I88" s="26">
        <v>42386</v>
      </c>
      <c r="J88" s="90"/>
    </row>
    <row r="89" spans="1:10" s="46" customFormat="1" ht="15" customHeight="1" x14ac:dyDescent="0.3">
      <c r="A89" s="20" t="s">
        <v>370</v>
      </c>
      <c r="B89" s="20" t="s">
        <v>72</v>
      </c>
      <c r="C89" s="20" t="s">
        <v>58</v>
      </c>
      <c r="D89" s="39">
        <v>333903006</v>
      </c>
      <c r="E89" s="40">
        <v>23</v>
      </c>
      <c r="F89" s="65">
        <v>441750</v>
      </c>
      <c r="G89" s="6" t="s">
        <v>369</v>
      </c>
      <c r="H89" s="42">
        <v>42355</v>
      </c>
      <c r="I89" s="26">
        <v>42386</v>
      </c>
      <c r="J89" s="90"/>
    </row>
    <row r="90" spans="1:10" s="46" customFormat="1" ht="15" customHeight="1" x14ac:dyDescent="0.3">
      <c r="A90" s="20" t="s">
        <v>402</v>
      </c>
      <c r="B90" s="75" t="s">
        <v>81</v>
      </c>
      <c r="C90" s="20" t="s">
        <v>82</v>
      </c>
      <c r="D90" s="39">
        <v>333903006</v>
      </c>
      <c r="E90" s="40">
        <v>23</v>
      </c>
      <c r="F90" s="65">
        <v>7215</v>
      </c>
      <c r="G90" s="6">
        <v>14506</v>
      </c>
      <c r="H90" s="42">
        <v>42356</v>
      </c>
      <c r="I90" s="26">
        <v>42387</v>
      </c>
      <c r="J90" s="90"/>
    </row>
    <row r="91" spans="1:10" s="46" customFormat="1" ht="15" customHeight="1" x14ac:dyDescent="0.3">
      <c r="A91" s="20" t="s">
        <v>407</v>
      </c>
      <c r="B91" s="75" t="s">
        <v>110</v>
      </c>
      <c r="C91" s="20" t="s">
        <v>406</v>
      </c>
      <c r="D91" s="39">
        <v>333903914</v>
      </c>
      <c r="E91" s="40">
        <v>23</v>
      </c>
      <c r="F91" s="65">
        <v>2034</v>
      </c>
      <c r="G91" s="6">
        <v>69</v>
      </c>
      <c r="H91" s="42">
        <v>42356</v>
      </c>
      <c r="I91" s="26">
        <v>42387</v>
      </c>
      <c r="J91" s="90"/>
    </row>
    <row r="92" spans="1:10" s="46" customFormat="1" ht="15" customHeight="1" x14ac:dyDescent="0.3">
      <c r="A92" s="20" t="s">
        <v>384</v>
      </c>
      <c r="B92" s="2" t="s">
        <v>183</v>
      </c>
      <c r="C92" s="20" t="s">
        <v>186</v>
      </c>
      <c r="D92" s="39">
        <v>333903006</v>
      </c>
      <c r="E92" s="40">
        <v>23</v>
      </c>
      <c r="F92" s="65">
        <v>45183.35</v>
      </c>
      <c r="G92" s="6">
        <v>2323</v>
      </c>
      <c r="H92" s="42">
        <v>42360</v>
      </c>
      <c r="I92" s="26">
        <v>42391</v>
      </c>
      <c r="J92" s="90"/>
    </row>
    <row r="93" spans="1:10" s="46" customFormat="1" ht="15" customHeight="1" x14ac:dyDescent="0.3">
      <c r="A93" s="20" t="s">
        <v>338</v>
      </c>
      <c r="B93" s="72" t="s">
        <v>12</v>
      </c>
      <c r="C93" s="20" t="s">
        <v>13</v>
      </c>
      <c r="D93" s="39">
        <v>333903909</v>
      </c>
      <c r="E93" s="40">
        <v>23</v>
      </c>
      <c r="F93" s="65">
        <v>4068.24</v>
      </c>
      <c r="G93" s="6" t="s">
        <v>337</v>
      </c>
      <c r="H93" s="42">
        <v>42361</v>
      </c>
      <c r="I93" s="26">
        <v>42392</v>
      </c>
      <c r="J93" s="90"/>
    </row>
    <row r="94" spans="1:10" s="46" customFormat="1" ht="15" customHeight="1" x14ac:dyDescent="0.3">
      <c r="A94" s="20" t="s">
        <v>399</v>
      </c>
      <c r="B94" s="75" t="s">
        <v>396</v>
      </c>
      <c r="C94" s="20" t="s">
        <v>398</v>
      </c>
      <c r="D94" s="39">
        <v>333903007</v>
      </c>
      <c r="E94" s="40">
        <v>10</v>
      </c>
      <c r="F94" s="65">
        <v>3509</v>
      </c>
      <c r="G94" s="6">
        <v>58500</v>
      </c>
      <c r="H94" s="42">
        <v>42361</v>
      </c>
      <c r="I94" s="26">
        <v>42392</v>
      </c>
      <c r="J94" s="90"/>
    </row>
    <row r="95" spans="1:10" s="46" customFormat="1" ht="15" customHeight="1" x14ac:dyDescent="0.3">
      <c r="A95" s="20" t="s">
        <v>377</v>
      </c>
      <c r="B95" s="75" t="s">
        <v>48</v>
      </c>
      <c r="C95" s="20" t="s">
        <v>49</v>
      </c>
      <c r="D95" s="39">
        <v>333903914</v>
      </c>
      <c r="E95" s="40">
        <v>23</v>
      </c>
      <c r="F95" s="65">
        <v>6000</v>
      </c>
      <c r="G95" s="6">
        <v>277</v>
      </c>
      <c r="H95" s="42">
        <v>42361</v>
      </c>
      <c r="I95" s="26">
        <v>42392</v>
      </c>
      <c r="J95" s="90"/>
    </row>
    <row r="96" spans="1:10" s="46" customFormat="1" ht="15" customHeight="1" x14ac:dyDescent="0.3">
      <c r="A96" s="20" t="s">
        <v>259</v>
      </c>
      <c r="B96" s="75" t="s">
        <v>65</v>
      </c>
      <c r="C96" s="112" t="s">
        <v>258</v>
      </c>
      <c r="D96" s="3">
        <v>333903006</v>
      </c>
      <c r="E96" s="37">
        <v>23</v>
      </c>
      <c r="F96" s="65">
        <v>25496.5</v>
      </c>
      <c r="G96" s="6">
        <v>55555</v>
      </c>
      <c r="H96" s="42">
        <v>42366</v>
      </c>
      <c r="I96" s="26">
        <v>42397</v>
      </c>
      <c r="J96" s="90"/>
    </row>
    <row r="97" spans="1:10" s="46" customFormat="1" ht="15" customHeight="1" x14ac:dyDescent="0.3">
      <c r="A97" s="20" t="s">
        <v>395</v>
      </c>
      <c r="B97" s="75" t="s">
        <v>386</v>
      </c>
      <c r="C97" s="20" t="s">
        <v>391</v>
      </c>
      <c r="D97" s="39">
        <v>333903007</v>
      </c>
      <c r="E97" s="40">
        <v>23</v>
      </c>
      <c r="F97" s="65">
        <v>1450</v>
      </c>
      <c r="G97" s="6">
        <v>17994</v>
      </c>
      <c r="H97" s="42">
        <v>42367</v>
      </c>
      <c r="I97" s="26">
        <v>42398</v>
      </c>
      <c r="J97" s="90"/>
    </row>
    <row r="98" spans="1:10" s="46" customFormat="1" ht="15" customHeight="1" x14ac:dyDescent="0.3">
      <c r="A98" s="20" t="s">
        <v>416</v>
      </c>
      <c r="B98" s="75" t="s">
        <v>48</v>
      </c>
      <c r="C98" s="20" t="s">
        <v>415</v>
      </c>
      <c r="D98" s="39">
        <v>333903006</v>
      </c>
      <c r="E98" s="40">
        <v>23</v>
      </c>
      <c r="F98" s="65">
        <v>183376</v>
      </c>
      <c r="G98" s="6">
        <v>37665</v>
      </c>
      <c r="H98" s="42">
        <v>42368</v>
      </c>
      <c r="I98" s="26">
        <v>42399</v>
      </c>
      <c r="J98" s="90"/>
    </row>
    <row r="99" spans="1:10" s="46" customFormat="1" ht="15" customHeight="1" x14ac:dyDescent="0.3">
      <c r="A99" s="20" t="s">
        <v>417</v>
      </c>
      <c r="B99" s="75" t="s">
        <v>12</v>
      </c>
      <c r="C99" s="20" t="s">
        <v>13</v>
      </c>
      <c r="D99" s="39">
        <v>333903909</v>
      </c>
      <c r="E99" s="40">
        <v>23</v>
      </c>
      <c r="F99" s="65">
        <v>1402.11</v>
      </c>
      <c r="G99" s="6">
        <v>9452</v>
      </c>
      <c r="H99" s="42">
        <v>42368</v>
      </c>
      <c r="I99" s="26">
        <v>42399</v>
      </c>
      <c r="J99" s="90"/>
    </row>
    <row r="100" spans="1:10" s="46" customFormat="1" ht="15" customHeight="1" x14ac:dyDescent="0.3">
      <c r="A100" s="20" t="s">
        <v>312</v>
      </c>
      <c r="B100" s="72" t="s">
        <v>93</v>
      </c>
      <c r="C100" s="20" t="s">
        <v>311</v>
      </c>
      <c r="D100" s="39">
        <v>333903005</v>
      </c>
      <c r="E100" s="40">
        <v>23</v>
      </c>
      <c r="F100" s="65">
        <v>923.4</v>
      </c>
      <c r="G100" s="6">
        <v>5715</v>
      </c>
      <c r="H100" s="42">
        <v>42368</v>
      </c>
      <c r="I100" s="26">
        <v>42399</v>
      </c>
      <c r="J100" s="90"/>
    </row>
    <row r="101" spans="1:10" s="46" customFormat="1" ht="15" customHeight="1" x14ac:dyDescent="0.3">
      <c r="A101" s="20" t="s">
        <v>323</v>
      </c>
      <c r="B101" s="72" t="s">
        <v>184</v>
      </c>
      <c r="C101" s="20" t="s">
        <v>319</v>
      </c>
      <c r="D101" s="39">
        <v>333903914</v>
      </c>
      <c r="E101" s="40">
        <v>23</v>
      </c>
      <c r="F101" s="65">
        <v>6776.95</v>
      </c>
      <c r="G101" s="6">
        <v>371</v>
      </c>
      <c r="H101" s="42">
        <v>42368</v>
      </c>
      <c r="I101" s="26">
        <v>42399</v>
      </c>
      <c r="J101" s="90"/>
    </row>
    <row r="102" spans="1:10" s="46" customFormat="1" ht="15" customHeight="1" x14ac:dyDescent="0.3">
      <c r="A102" s="20" t="s">
        <v>326</v>
      </c>
      <c r="B102" s="72" t="s">
        <v>66</v>
      </c>
      <c r="C102" s="20" t="s">
        <v>67</v>
      </c>
      <c r="D102" s="39">
        <v>333903006</v>
      </c>
      <c r="E102" s="40">
        <v>23</v>
      </c>
      <c r="F102" s="65">
        <v>593952</v>
      </c>
      <c r="G102" s="6" t="s">
        <v>325</v>
      </c>
      <c r="H102" s="42">
        <v>42368</v>
      </c>
      <c r="I102" s="26">
        <v>42399</v>
      </c>
      <c r="J102" s="90"/>
    </row>
    <row r="103" spans="1:10" s="46" customFormat="1" ht="15" customHeight="1" x14ac:dyDescent="0.3">
      <c r="A103" s="20" t="s">
        <v>328</v>
      </c>
      <c r="B103" s="75" t="s">
        <v>288</v>
      </c>
      <c r="C103" s="20" t="s">
        <v>327</v>
      </c>
      <c r="D103" s="39">
        <v>333903006</v>
      </c>
      <c r="E103" s="40">
        <v>25</v>
      </c>
      <c r="F103" s="65">
        <v>1698.4</v>
      </c>
      <c r="G103" s="6">
        <v>6755</v>
      </c>
      <c r="H103" s="42">
        <v>42368</v>
      </c>
      <c r="I103" s="26">
        <v>42399</v>
      </c>
      <c r="J103" s="90"/>
    </row>
    <row r="104" spans="1:10" s="46" customFormat="1" ht="15" customHeight="1" x14ac:dyDescent="0.3">
      <c r="A104" s="20" t="s">
        <v>368</v>
      </c>
      <c r="B104" s="75" t="s">
        <v>72</v>
      </c>
      <c r="C104" s="20" t="s">
        <v>367</v>
      </c>
      <c r="D104" s="39">
        <v>333903914</v>
      </c>
      <c r="E104" s="40">
        <v>23</v>
      </c>
      <c r="F104" s="65">
        <v>8166.75</v>
      </c>
      <c r="G104" s="6">
        <v>368</v>
      </c>
      <c r="H104" s="42">
        <v>42368</v>
      </c>
      <c r="I104" s="26">
        <v>42399</v>
      </c>
      <c r="J104" s="90"/>
    </row>
    <row r="105" spans="1:10" s="46" customFormat="1" ht="15" customHeight="1" x14ac:dyDescent="0.3">
      <c r="A105" s="20" t="s">
        <v>376</v>
      </c>
      <c r="B105" s="72" t="s">
        <v>72</v>
      </c>
      <c r="C105" s="20" t="s">
        <v>58</v>
      </c>
      <c r="D105" s="39">
        <v>333903006</v>
      </c>
      <c r="E105" s="40">
        <v>23</v>
      </c>
      <c r="F105" s="65">
        <v>1021000</v>
      </c>
      <c r="G105" s="6" t="s">
        <v>375</v>
      </c>
      <c r="H105" s="42">
        <v>42368</v>
      </c>
      <c r="I105" s="26">
        <v>42399</v>
      </c>
      <c r="J105" s="90"/>
    </row>
    <row r="106" spans="1:10" s="46" customFormat="1" ht="15" customHeight="1" x14ac:dyDescent="0.3">
      <c r="A106" s="20" t="s">
        <v>379</v>
      </c>
      <c r="B106" s="75" t="s">
        <v>185</v>
      </c>
      <c r="C106" s="20" t="s">
        <v>378</v>
      </c>
      <c r="D106" s="39">
        <v>333903006</v>
      </c>
      <c r="E106" s="40">
        <v>23</v>
      </c>
      <c r="F106" s="65">
        <v>48585.48</v>
      </c>
      <c r="G106" s="6">
        <v>163061</v>
      </c>
      <c r="H106" s="42">
        <v>42368</v>
      </c>
      <c r="I106" s="26">
        <v>42399</v>
      </c>
      <c r="J106" s="90"/>
    </row>
    <row r="107" spans="1:10" s="46" customFormat="1" ht="15" customHeight="1" x14ac:dyDescent="0.3">
      <c r="A107" s="20" t="s">
        <v>383</v>
      </c>
      <c r="B107" s="75" t="s">
        <v>183</v>
      </c>
      <c r="C107" s="20" t="s">
        <v>186</v>
      </c>
      <c r="D107" s="39">
        <v>333903006</v>
      </c>
      <c r="E107" s="40">
        <v>23</v>
      </c>
      <c r="F107" s="65">
        <v>51254.8</v>
      </c>
      <c r="G107" s="6">
        <v>2349</v>
      </c>
      <c r="H107" s="42">
        <v>42368</v>
      </c>
      <c r="I107" s="26">
        <v>42399</v>
      </c>
      <c r="J107" s="90"/>
    </row>
    <row r="108" spans="1:10" s="46" customFormat="1" ht="15" customHeight="1" x14ac:dyDescent="0.3">
      <c r="A108" s="20" t="s">
        <v>392</v>
      </c>
      <c r="B108" s="75" t="s">
        <v>385</v>
      </c>
      <c r="C108" s="20" t="s">
        <v>387</v>
      </c>
      <c r="D108" s="39">
        <v>333903007</v>
      </c>
      <c r="E108" s="40">
        <v>23</v>
      </c>
      <c r="F108" s="65">
        <v>7830</v>
      </c>
      <c r="G108" s="6" t="s">
        <v>388</v>
      </c>
      <c r="H108" s="42">
        <v>42368</v>
      </c>
      <c r="I108" s="26">
        <v>42399</v>
      </c>
      <c r="J108" s="90"/>
    </row>
    <row r="109" spans="1:10" s="46" customFormat="1" ht="15" customHeight="1" x14ac:dyDescent="0.3">
      <c r="A109" s="20" t="s">
        <v>393</v>
      </c>
      <c r="B109" s="75" t="s">
        <v>42</v>
      </c>
      <c r="C109" s="20" t="s">
        <v>389</v>
      </c>
      <c r="D109" s="39">
        <v>333903006</v>
      </c>
      <c r="E109" s="40">
        <v>25</v>
      </c>
      <c r="F109" s="65">
        <v>108380.8</v>
      </c>
      <c r="G109" s="6">
        <v>16484</v>
      </c>
      <c r="H109" s="42">
        <v>42368</v>
      </c>
      <c r="I109" s="26">
        <v>42399</v>
      </c>
      <c r="J109" s="90"/>
    </row>
    <row r="110" spans="1:10" s="46" customFormat="1" ht="15" customHeight="1" x14ac:dyDescent="0.3">
      <c r="A110" s="20" t="s">
        <v>394</v>
      </c>
      <c r="B110" s="75" t="s">
        <v>350</v>
      </c>
      <c r="C110" s="20" t="s">
        <v>390</v>
      </c>
      <c r="D110" s="39">
        <v>333903006</v>
      </c>
      <c r="E110" s="40">
        <v>25</v>
      </c>
      <c r="F110" s="65">
        <v>120350</v>
      </c>
      <c r="G110" s="6">
        <v>44398</v>
      </c>
      <c r="H110" s="42">
        <v>42368</v>
      </c>
      <c r="I110" s="26">
        <v>42399</v>
      </c>
      <c r="J110" s="90"/>
    </row>
    <row r="111" spans="1:10" s="46" customFormat="1" ht="15" customHeight="1" x14ac:dyDescent="0.3">
      <c r="A111" s="20" t="s">
        <v>403</v>
      </c>
      <c r="B111" s="75" t="s">
        <v>10</v>
      </c>
      <c r="C111" s="20" t="s">
        <v>28</v>
      </c>
      <c r="D111" s="39">
        <v>333903914</v>
      </c>
      <c r="E111" s="40">
        <v>23</v>
      </c>
      <c r="F111" s="65">
        <v>27000</v>
      </c>
      <c r="G111" s="6">
        <v>25</v>
      </c>
      <c r="H111" s="42">
        <v>42368</v>
      </c>
      <c r="I111" s="26">
        <v>42399</v>
      </c>
      <c r="J111" s="90"/>
    </row>
    <row r="112" spans="1:10" s="46" customFormat="1" ht="15" customHeight="1" x14ac:dyDescent="0.3">
      <c r="A112" s="20" t="s">
        <v>408</v>
      </c>
      <c r="B112" s="75" t="s">
        <v>110</v>
      </c>
      <c r="C112" s="20" t="s">
        <v>406</v>
      </c>
      <c r="D112" s="39">
        <v>333903914</v>
      </c>
      <c r="E112" s="40">
        <v>23</v>
      </c>
      <c r="F112" s="65">
        <v>2034</v>
      </c>
      <c r="G112" s="6">
        <v>71</v>
      </c>
      <c r="H112" s="42">
        <v>42368</v>
      </c>
      <c r="I112" s="26">
        <v>42399</v>
      </c>
      <c r="J112" s="90"/>
    </row>
    <row r="113" spans="1:10" s="46" customFormat="1" ht="15" customHeight="1" x14ac:dyDescent="0.3">
      <c r="A113" s="20" t="s">
        <v>410</v>
      </c>
      <c r="B113" s="75" t="s">
        <v>411</v>
      </c>
      <c r="C113" s="20" t="s">
        <v>409</v>
      </c>
      <c r="D113" s="39">
        <v>333903006</v>
      </c>
      <c r="E113" s="40">
        <v>23</v>
      </c>
      <c r="F113" s="65">
        <v>8562</v>
      </c>
      <c r="G113" s="6">
        <v>204797</v>
      </c>
      <c r="H113" s="42">
        <v>42368</v>
      </c>
      <c r="I113" s="26">
        <v>42399</v>
      </c>
      <c r="J113" s="90"/>
    </row>
    <row r="114" spans="1:10" s="46" customFormat="1" ht="15" customHeight="1" x14ac:dyDescent="0.3">
      <c r="A114" s="20" t="s">
        <v>420</v>
      </c>
      <c r="B114" s="75" t="s">
        <v>350</v>
      </c>
      <c r="C114" s="20" t="s">
        <v>419</v>
      </c>
      <c r="D114" s="39">
        <v>333903006</v>
      </c>
      <c r="E114" s="40">
        <v>10</v>
      </c>
      <c r="F114" s="65">
        <v>33782.400000000001</v>
      </c>
      <c r="G114" s="6">
        <v>43437</v>
      </c>
      <c r="H114" s="42">
        <v>42368</v>
      </c>
      <c r="I114" s="26">
        <v>42399</v>
      </c>
      <c r="J114" s="90"/>
    </row>
    <row r="115" spans="1:10" s="46" customFormat="1" ht="15" customHeight="1" x14ac:dyDescent="0.3">
      <c r="A115" s="20" t="s">
        <v>363</v>
      </c>
      <c r="B115" s="72" t="s">
        <v>7</v>
      </c>
      <c r="C115" s="20" t="s">
        <v>80</v>
      </c>
      <c r="D115" s="39">
        <v>333903701</v>
      </c>
      <c r="E115" s="40">
        <v>23</v>
      </c>
      <c r="F115" s="65">
        <v>2198989.21</v>
      </c>
      <c r="G115" s="6">
        <v>14759</v>
      </c>
      <c r="H115" s="42">
        <v>42373</v>
      </c>
      <c r="I115" s="26">
        <v>42404</v>
      </c>
      <c r="J115" s="90" t="s">
        <v>294</v>
      </c>
    </row>
    <row r="116" spans="1:10" s="46" customFormat="1" ht="15" customHeight="1" x14ac:dyDescent="0.3">
      <c r="A116" s="20" t="s">
        <v>364</v>
      </c>
      <c r="B116" s="20" t="s">
        <v>7</v>
      </c>
      <c r="C116" s="20" t="s">
        <v>61</v>
      </c>
      <c r="D116" s="39">
        <v>333903701</v>
      </c>
      <c r="E116" s="40">
        <v>23</v>
      </c>
      <c r="F116" s="65">
        <v>61228.63</v>
      </c>
      <c r="G116" s="6">
        <v>14760</v>
      </c>
      <c r="H116" s="42">
        <v>42373</v>
      </c>
      <c r="I116" s="26">
        <v>42404</v>
      </c>
      <c r="J116" s="90" t="s">
        <v>294</v>
      </c>
    </row>
    <row r="117" spans="1:10" s="46" customFormat="1" ht="15" customHeight="1" x14ac:dyDescent="0.3">
      <c r="A117" s="20" t="s">
        <v>343</v>
      </c>
      <c r="B117" s="75" t="s">
        <v>21</v>
      </c>
      <c r="C117" s="112" t="s">
        <v>20</v>
      </c>
      <c r="D117" s="3">
        <v>333903701</v>
      </c>
      <c r="E117" s="37">
        <v>23</v>
      </c>
      <c r="F117" s="65">
        <f>373384.22-18669.21</f>
        <v>354715.00999999995</v>
      </c>
      <c r="G117" s="6">
        <v>25843</v>
      </c>
      <c r="H117" s="42">
        <v>42373</v>
      </c>
      <c r="I117" s="26">
        <v>42404</v>
      </c>
      <c r="J117" s="90" t="s">
        <v>294</v>
      </c>
    </row>
    <row r="118" spans="1:10" s="46" customFormat="1" ht="15" customHeight="1" x14ac:dyDescent="0.3">
      <c r="A118" s="20" t="s">
        <v>421</v>
      </c>
      <c r="B118" s="75" t="s">
        <v>110</v>
      </c>
      <c r="C118" s="20" t="s">
        <v>404</v>
      </c>
      <c r="D118" s="39">
        <v>333903914</v>
      </c>
      <c r="E118" s="40">
        <v>23</v>
      </c>
      <c r="F118" s="65">
        <v>1746</v>
      </c>
      <c r="G118" s="6">
        <v>72</v>
      </c>
      <c r="H118" s="42">
        <v>42373</v>
      </c>
      <c r="I118" s="26">
        <v>42404</v>
      </c>
      <c r="J118" s="90"/>
    </row>
    <row r="119" spans="1:10" s="46" customFormat="1" ht="15" customHeight="1" x14ac:dyDescent="0.3">
      <c r="A119" s="20" t="s">
        <v>401</v>
      </c>
      <c r="B119" s="75" t="s">
        <v>24</v>
      </c>
      <c r="C119" s="20" t="s">
        <v>25</v>
      </c>
      <c r="D119" s="39">
        <v>333909975</v>
      </c>
      <c r="E119" s="40">
        <v>23</v>
      </c>
      <c r="F119" s="65">
        <v>93093</v>
      </c>
      <c r="G119" s="6">
        <v>6257</v>
      </c>
      <c r="H119" s="42">
        <v>42374</v>
      </c>
      <c r="I119" s="26">
        <v>42405</v>
      </c>
      <c r="J119" s="90"/>
    </row>
    <row r="120" spans="1:10" s="46" customFormat="1" ht="15" customHeight="1" x14ac:dyDescent="0.3">
      <c r="A120" s="20" t="s">
        <v>418</v>
      </c>
      <c r="B120" s="72" t="s">
        <v>34</v>
      </c>
      <c r="C120" s="20" t="s">
        <v>35</v>
      </c>
      <c r="D120" s="39">
        <v>333903959</v>
      </c>
      <c r="E120" s="40">
        <v>23</v>
      </c>
      <c r="F120" s="36">
        <v>299992</v>
      </c>
      <c r="G120" s="6">
        <v>2042</v>
      </c>
      <c r="H120" s="42">
        <v>42374</v>
      </c>
      <c r="I120" s="26">
        <v>42405</v>
      </c>
      <c r="J120" s="90"/>
    </row>
    <row r="121" spans="1:10" s="46" customFormat="1" ht="15" customHeight="1" x14ac:dyDescent="0.3">
      <c r="A121" s="20" t="s">
        <v>424</v>
      </c>
      <c r="B121" s="75" t="s">
        <v>422</v>
      </c>
      <c r="C121" s="20" t="s">
        <v>423</v>
      </c>
      <c r="D121" s="39">
        <v>333903917</v>
      </c>
      <c r="E121" s="40">
        <v>23</v>
      </c>
      <c r="F121" s="65">
        <v>6472.47</v>
      </c>
      <c r="G121" s="6">
        <v>2654</v>
      </c>
      <c r="H121" s="42">
        <v>42375</v>
      </c>
      <c r="I121" s="26">
        <v>42406</v>
      </c>
      <c r="J121" s="90"/>
    </row>
    <row r="122" spans="1:10" s="46" customFormat="1" ht="15" customHeight="1" x14ac:dyDescent="0.3">
      <c r="A122" s="20" t="s">
        <v>427</v>
      </c>
      <c r="B122" s="75" t="s">
        <v>184</v>
      </c>
      <c r="C122" s="20" t="s">
        <v>319</v>
      </c>
      <c r="D122" s="39">
        <v>333903914</v>
      </c>
      <c r="E122" s="40">
        <v>23</v>
      </c>
      <c r="F122" s="65">
        <v>8839</v>
      </c>
      <c r="G122" s="6">
        <v>372</v>
      </c>
      <c r="H122" s="42">
        <v>42376</v>
      </c>
      <c r="I122" s="26">
        <v>42407</v>
      </c>
      <c r="J122" s="90"/>
    </row>
    <row r="123" spans="1:10" s="46" customFormat="1" ht="15" customHeight="1" x14ac:dyDescent="0.3">
      <c r="A123" s="20" t="s">
        <v>432</v>
      </c>
      <c r="B123" s="75" t="s">
        <v>430</v>
      </c>
      <c r="C123" s="20" t="s">
        <v>431</v>
      </c>
      <c r="D123" s="39">
        <v>333903917</v>
      </c>
      <c r="E123" s="40">
        <v>23</v>
      </c>
      <c r="F123" s="65">
        <f>32937.14-1646.86</f>
        <v>31290.28</v>
      </c>
      <c r="G123" s="6">
        <v>435</v>
      </c>
      <c r="H123" s="42">
        <v>42376</v>
      </c>
      <c r="I123" s="26">
        <v>42407</v>
      </c>
      <c r="J123" s="90"/>
    </row>
    <row r="124" spans="1:10" s="46" customFormat="1" ht="15" customHeight="1" x14ac:dyDescent="0.3">
      <c r="A124" s="20" t="s">
        <v>438</v>
      </c>
      <c r="B124" s="75" t="s">
        <v>41</v>
      </c>
      <c r="C124" s="20" t="s">
        <v>40</v>
      </c>
      <c r="D124" s="39">
        <v>333903913</v>
      </c>
      <c r="E124" s="40">
        <v>23</v>
      </c>
      <c r="F124" s="65">
        <v>1600</v>
      </c>
      <c r="G124" s="6">
        <v>4830</v>
      </c>
      <c r="H124" s="42">
        <v>42376</v>
      </c>
      <c r="I124" s="26">
        <v>42407</v>
      </c>
      <c r="J124" s="90"/>
    </row>
    <row r="125" spans="1:10" ht="15" customHeight="1" x14ac:dyDescent="0.3">
      <c r="A125" s="190" t="s">
        <v>2</v>
      </c>
      <c r="B125" s="191"/>
      <c r="C125" s="191"/>
      <c r="D125" s="191"/>
      <c r="E125" s="192"/>
      <c r="F125" s="13">
        <f>SUM(F3:F124)</f>
        <v>9181118.5200000014</v>
      </c>
      <c r="G125" s="7"/>
      <c r="H125" s="43"/>
      <c r="I125" s="5"/>
      <c r="J125" s="109"/>
    </row>
    <row r="126" spans="1:10" s="46" customFormat="1" ht="14.45" x14ac:dyDescent="0.3">
      <c r="A126" s="114"/>
      <c r="B126" s="114"/>
      <c r="C126" s="114"/>
      <c r="D126" s="114"/>
      <c r="E126" s="114"/>
      <c r="F126" s="28"/>
      <c r="G126" s="29"/>
      <c r="H126" s="114"/>
      <c r="I126" s="30"/>
      <c r="J126" s="119"/>
    </row>
    <row r="127" spans="1:10" s="46" customFormat="1" ht="14.45" x14ac:dyDescent="0.3">
      <c r="A127" s="114"/>
      <c r="B127" s="114"/>
      <c r="C127" s="114"/>
      <c r="D127" s="114"/>
      <c r="E127" s="114"/>
      <c r="F127" s="28"/>
      <c r="G127" s="29"/>
      <c r="H127" s="114"/>
      <c r="I127" s="30"/>
      <c r="J127" s="119"/>
    </row>
    <row r="128" spans="1:10" x14ac:dyDescent="0.25">
      <c r="B128" s="16" t="s">
        <v>46</v>
      </c>
      <c r="C128" s="15">
        <v>2904419.64</v>
      </c>
      <c r="F128" s="18"/>
      <c r="G128" s="18"/>
      <c r="J128" s="110"/>
    </row>
    <row r="129" spans="2:10" x14ac:dyDescent="0.25">
      <c r="B129" s="16" t="s">
        <v>47</v>
      </c>
      <c r="C129" s="15">
        <v>6022641.5300000003</v>
      </c>
      <c r="G129" s="18"/>
      <c r="J129" s="110"/>
    </row>
    <row r="130" spans="2:10" x14ac:dyDescent="0.25">
      <c r="B130" s="16" t="s">
        <v>124</v>
      </c>
      <c r="C130" s="15">
        <v>3757.64</v>
      </c>
      <c r="G130" s="18"/>
      <c r="J130" s="110"/>
    </row>
    <row r="131" spans="2:10" ht="14.45" x14ac:dyDescent="0.3">
      <c r="B131" s="14" t="s">
        <v>30</v>
      </c>
      <c r="C131" s="17">
        <f>SUBTOTAL(9,C128:C130)</f>
        <v>8930818.8100000005</v>
      </c>
      <c r="J131" s="110"/>
    </row>
    <row r="132" spans="2:10" ht="14.45" x14ac:dyDescent="0.3">
      <c r="G132" s="18"/>
      <c r="J132" s="110"/>
    </row>
    <row r="133" spans="2:10" ht="14.45" x14ac:dyDescent="0.3">
      <c r="G133" s="77"/>
      <c r="J133" s="110"/>
    </row>
    <row r="134" spans="2:10" x14ac:dyDescent="0.25">
      <c r="B134" s="200" t="s">
        <v>36</v>
      </c>
      <c r="C134" s="200"/>
      <c r="F134" s="18"/>
      <c r="J134" s="110"/>
    </row>
    <row r="135" spans="2:10" ht="14.45" x14ac:dyDescent="0.3">
      <c r="B135" s="23" t="s">
        <v>71</v>
      </c>
      <c r="C135" s="15"/>
      <c r="F135" s="18"/>
      <c r="J135" s="110"/>
    </row>
    <row r="136" spans="2:10" ht="14.45" x14ac:dyDescent="0.3">
      <c r="B136" s="23" t="s">
        <v>56</v>
      </c>
      <c r="C136" s="15">
        <f>8615798.18</f>
        <v>8615798.1799999997</v>
      </c>
      <c r="F136" s="19"/>
      <c r="J136" s="110"/>
    </row>
    <row r="137" spans="2:10" ht="14.45" x14ac:dyDescent="0.3">
      <c r="B137" s="23" t="s">
        <v>55</v>
      </c>
      <c r="C137" s="15">
        <f>80097.83-25407.63-581.29-21789.21</f>
        <v>32319.699999999997</v>
      </c>
      <c r="F137" s="18"/>
    </row>
    <row r="138" spans="2:10" ht="14.45" x14ac:dyDescent="0.3">
      <c r="B138" s="23" t="s">
        <v>37</v>
      </c>
      <c r="C138" s="15">
        <f>625858.14-92857.5</f>
        <v>533000.64</v>
      </c>
      <c r="F138" s="18"/>
      <c r="H138" s="18"/>
    </row>
    <row r="139" spans="2:10" ht="14.45" x14ac:dyDescent="0.3">
      <c r="B139" s="23" t="s">
        <v>38</v>
      </c>
      <c r="C139" s="15"/>
      <c r="E139" s="18"/>
      <c r="F139" s="18"/>
    </row>
    <row r="140" spans="2:10" ht="14.45" x14ac:dyDescent="0.3">
      <c r="B140" s="23" t="s">
        <v>52</v>
      </c>
      <c r="C140" s="15"/>
      <c r="F140" s="18"/>
    </row>
    <row r="141" spans="2:10" x14ac:dyDescent="0.25">
      <c r="B141" s="23" t="s">
        <v>60</v>
      </c>
      <c r="C141" s="15"/>
      <c r="F141" s="18"/>
    </row>
    <row r="142" spans="2:10" ht="14.45" x14ac:dyDescent="0.3">
      <c r="B142" s="48" t="s">
        <v>2</v>
      </c>
      <c r="C142" s="24">
        <f>SUBTOTAL(9,C135:C141)</f>
        <v>9181118.5199999996</v>
      </c>
      <c r="E142" s="18"/>
      <c r="F142" s="18"/>
      <c r="G142" s="18"/>
    </row>
    <row r="143" spans="2:10" ht="14.45" x14ac:dyDescent="0.3">
      <c r="B143" s="113"/>
      <c r="C143" s="80"/>
      <c r="E143" s="18"/>
      <c r="F143" s="18"/>
      <c r="G143" s="18"/>
    </row>
    <row r="144" spans="2:10" x14ac:dyDescent="0.25">
      <c r="B144" s="200" t="s">
        <v>442</v>
      </c>
      <c r="C144" s="200"/>
      <c r="E144" s="18"/>
      <c r="F144" s="18"/>
    </row>
    <row r="145" spans="2:5" x14ac:dyDescent="0.25">
      <c r="B145" s="16" t="s">
        <v>235</v>
      </c>
      <c r="C145" s="15">
        <v>50491.4</v>
      </c>
    </row>
    <row r="146" spans="2:5" x14ac:dyDescent="0.25">
      <c r="B146" s="16" t="s">
        <v>440</v>
      </c>
      <c r="C146" s="15">
        <v>10854490.699999999</v>
      </c>
    </row>
    <row r="147" spans="2:5" x14ac:dyDescent="0.25">
      <c r="B147" s="16" t="s">
        <v>234</v>
      </c>
      <c r="C147" s="15">
        <v>287427.3</v>
      </c>
    </row>
    <row r="148" spans="2:5" x14ac:dyDescent="0.25">
      <c r="B148" s="14" t="s">
        <v>441</v>
      </c>
      <c r="C148" s="17">
        <f>SUBTOTAL(9,C145:C147)</f>
        <v>11192409.4</v>
      </c>
    </row>
    <row r="152" spans="2:5" x14ac:dyDescent="0.25">
      <c r="E152" s="18"/>
    </row>
  </sheetData>
  <autoFilter ref="A2:J125">
    <sortState ref="A3:K164">
      <sortCondition ref="I3"/>
    </sortState>
  </autoFilter>
  <sortState ref="A3:K154">
    <sortCondition ref="I3"/>
  </sortState>
  <mergeCells count="4">
    <mergeCell ref="A1:J1"/>
    <mergeCell ref="A125:E125"/>
    <mergeCell ref="B134:C134"/>
    <mergeCell ref="B144:C144"/>
  </mergeCells>
  <pageMargins left="0.51181102362204722" right="0.51181102362204722" top="0.78740157480314965" bottom="0.78740157480314965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tabSelected="1" topLeftCell="F156" workbookViewId="0">
      <selection activeCell="P161" sqref="P161"/>
    </sheetView>
  </sheetViews>
  <sheetFormatPr defaultRowHeight="15" x14ac:dyDescent="0.25"/>
  <cols>
    <col min="1" max="1" width="32.42578125" style="155" customWidth="1"/>
    <col min="2" max="2" width="71.42578125" style="154" customWidth="1"/>
    <col min="3" max="3" width="36.28515625" style="155" customWidth="1"/>
    <col min="4" max="4" width="27.5703125" style="153" customWidth="1"/>
    <col min="5" max="5" width="17.85546875" style="153" customWidth="1"/>
    <col min="6" max="6" width="21.7109375" style="153" customWidth="1"/>
    <col min="7" max="7" width="20.28515625" style="153" customWidth="1"/>
    <col min="8" max="8" width="12.7109375" style="153" customWidth="1"/>
    <col min="9" max="9" width="16.5703125" style="145" customWidth="1"/>
    <col min="10" max="10" width="14.5703125" style="153" customWidth="1"/>
    <col min="11" max="11" width="21.5703125" style="153" customWidth="1"/>
    <col min="12" max="12" width="18.85546875" style="153" customWidth="1"/>
    <col min="13" max="13" width="17.5703125" style="153" customWidth="1"/>
    <col min="14" max="14" width="12" style="153" bestFit="1" customWidth="1"/>
  </cols>
  <sheetData>
    <row r="1" spans="1:14" s="129" customFormat="1" ht="18.75" x14ac:dyDescent="0.3">
      <c r="A1" s="210" t="s">
        <v>953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2"/>
      <c r="N1" s="153"/>
    </row>
    <row r="2" spans="1:14" s="129" customFormat="1" ht="15.75" thickBot="1" x14ac:dyDescent="0.3">
      <c r="A2" s="185" t="s">
        <v>454</v>
      </c>
      <c r="B2" s="151"/>
      <c r="C2" s="148"/>
      <c r="D2" s="165"/>
      <c r="E2" s="146"/>
      <c r="F2" s="146"/>
      <c r="G2" s="146"/>
      <c r="H2" s="146"/>
      <c r="I2" s="159"/>
      <c r="J2" s="146"/>
      <c r="K2" s="146"/>
      <c r="L2" s="146"/>
      <c r="M2" s="146"/>
      <c r="N2" s="153"/>
    </row>
    <row r="3" spans="1:14" s="131" customFormat="1" ht="21" customHeight="1" thickBot="1" x14ac:dyDescent="0.3">
      <c r="A3" s="166" t="s">
        <v>461</v>
      </c>
      <c r="B3" s="139" t="s">
        <v>3</v>
      </c>
      <c r="C3" s="175" t="s">
        <v>456</v>
      </c>
      <c r="D3" s="172" t="s">
        <v>457</v>
      </c>
      <c r="E3" s="172" t="s">
        <v>460</v>
      </c>
      <c r="F3" s="172" t="s">
        <v>1</v>
      </c>
      <c r="G3" s="172" t="s">
        <v>29</v>
      </c>
      <c r="H3" s="172" t="s">
        <v>4</v>
      </c>
      <c r="I3" s="173" t="s">
        <v>6</v>
      </c>
      <c r="J3" s="172" t="s">
        <v>5</v>
      </c>
      <c r="K3" s="172" t="s">
        <v>8</v>
      </c>
      <c r="L3" s="172" t="s">
        <v>458</v>
      </c>
      <c r="M3" s="174" t="s">
        <v>459</v>
      </c>
      <c r="N3" s="147"/>
    </row>
    <row r="4" spans="1:14" s="130" customFormat="1" ht="18" customHeight="1" x14ac:dyDescent="0.25">
      <c r="A4" s="136" t="s">
        <v>164</v>
      </c>
      <c r="B4" s="158" t="s">
        <v>955</v>
      </c>
      <c r="C4" s="136" t="s">
        <v>464</v>
      </c>
      <c r="D4" s="167" t="s">
        <v>887</v>
      </c>
      <c r="E4" s="168">
        <v>42309</v>
      </c>
      <c r="F4" s="136" t="s">
        <v>45</v>
      </c>
      <c r="G4" s="136">
        <v>333903914</v>
      </c>
      <c r="H4" s="136">
        <v>23</v>
      </c>
      <c r="I4" s="169">
        <v>14392</v>
      </c>
      <c r="J4" s="136">
        <v>334</v>
      </c>
      <c r="K4" s="170">
        <v>42339</v>
      </c>
      <c r="L4" s="170">
        <v>42348</v>
      </c>
      <c r="M4" s="136" t="s">
        <v>452</v>
      </c>
      <c r="N4" s="132"/>
    </row>
    <row r="5" spans="1:14" s="130" customFormat="1" ht="18" customHeight="1" x14ac:dyDescent="0.25">
      <c r="A5" s="133" t="s">
        <v>165</v>
      </c>
      <c r="B5" s="150" t="s">
        <v>956</v>
      </c>
      <c r="C5" s="133" t="s">
        <v>464</v>
      </c>
      <c r="D5" s="134" t="s">
        <v>887</v>
      </c>
      <c r="E5" s="161">
        <v>42278</v>
      </c>
      <c r="F5" s="133" t="s">
        <v>45</v>
      </c>
      <c r="G5" s="133">
        <v>333903914</v>
      </c>
      <c r="H5" s="133">
        <v>23</v>
      </c>
      <c r="I5" s="141">
        <v>15420</v>
      </c>
      <c r="J5" s="133">
        <v>303</v>
      </c>
      <c r="K5" s="163">
        <v>42309</v>
      </c>
      <c r="L5" s="163">
        <v>42348</v>
      </c>
      <c r="M5" s="133" t="s">
        <v>453</v>
      </c>
      <c r="N5" s="132"/>
    </row>
    <row r="6" spans="1:14" s="130" customFormat="1" ht="30" customHeight="1" x14ac:dyDescent="0.25">
      <c r="A6" s="133" t="s">
        <v>259</v>
      </c>
      <c r="B6" s="150" t="s">
        <v>957</v>
      </c>
      <c r="C6" s="135" t="s">
        <v>465</v>
      </c>
      <c r="D6" s="134" t="s">
        <v>888</v>
      </c>
      <c r="E6" s="164">
        <v>42339</v>
      </c>
      <c r="F6" s="133" t="s">
        <v>258</v>
      </c>
      <c r="G6" s="133">
        <v>333903006</v>
      </c>
      <c r="H6" s="133">
        <v>23</v>
      </c>
      <c r="I6" s="141">
        <v>25496.5</v>
      </c>
      <c r="J6" s="133">
        <v>55555</v>
      </c>
      <c r="K6" s="163">
        <v>42319</v>
      </c>
      <c r="L6" s="163">
        <v>42366</v>
      </c>
      <c r="M6" s="133" t="s">
        <v>449</v>
      </c>
      <c r="N6" s="132"/>
    </row>
    <row r="7" spans="1:14" s="130" customFormat="1" ht="34.5" customHeight="1" x14ac:dyDescent="0.25">
      <c r="A7" s="138" t="s">
        <v>364</v>
      </c>
      <c r="B7" s="152" t="s">
        <v>811</v>
      </c>
      <c r="C7" s="135" t="s">
        <v>954</v>
      </c>
      <c r="D7" s="134" t="s">
        <v>889</v>
      </c>
      <c r="E7" s="162">
        <v>42339</v>
      </c>
      <c r="F7" s="138" t="s">
        <v>61</v>
      </c>
      <c r="G7" s="138">
        <v>333903701</v>
      </c>
      <c r="H7" s="138">
        <v>23</v>
      </c>
      <c r="I7" s="142">
        <v>42549.36</v>
      </c>
      <c r="J7" s="133">
        <v>14760</v>
      </c>
      <c r="K7" s="163">
        <v>42373</v>
      </c>
      <c r="L7" s="163">
        <v>42373</v>
      </c>
      <c r="M7" s="133" t="s">
        <v>448</v>
      </c>
      <c r="N7" s="132"/>
    </row>
    <row r="8" spans="1:14" s="130" customFormat="1" ht="15" customHeight="1" x14ac:dyDescent="0.25">
      <c r="A8" s="133" t="s">
        <v>462</v>
      </c>
      <c r="B8" s="150" t="s">
        <v>958</v>
      </c>
      <c r="C8" s="133" t="s">
        <v>464</v>
      </c>
      <c r="D8" s="134" t="s">
        <v>887</v>
      </c>
      <c r="E8" s="161">
        <v>42309</v>
      </c>
      <c r="F8" s="133" t="s">
        <v>425</v>
      </c>
      <c r="G8" s="133">
        <v>333903914</v>
      </c>
      <c r="H8" s="133">
        <v>23</v>
      </c>
      <c r="I8" s="141">
        <v>1028</v>
      </c>
      <c r="J8" s="133">
        <v>108</v>
      </c>
      <c r="K8" s="163">
        <v>42342</v>
      </c>
      <c r="L8" s="163">
        <v>42375</v>
      </c>
      <c r="M8" s="133" t="s">
        <v>450</v>
      </c>
      <c r="N8" s="132"/>
    </row>
    <row r="9" spans="1:14" s="130" customFormat="1" ht="15" customHeight="1" x14ac:dyDescent="0.25">
      <c r="A9" s="133" t="s">
        <v>463</v>
      </c>
      <c r="B9" s="150" t="s">
        <v>959</v>
      </c>
      <c r="C9" s="133" t="s">
        <v>464</v>
      </c>
      <c r="D9" s="134" t="s">
        <v>887</v>
      </c>
      <c r="E9" s="161">
        <v>42339</v>
      </c>
      <c r="F9" s="133" t="s">
        <v>425</v>
      </c>
      <c r="G9" s="133">
        <v>333903914</v>
      </c>
      <c r="H9" s="133">
        <v>23</v>
      </c>
      <c r="I9" s="141">
        <v>15420</v>
      </c>
      <c r="J9" s="133">
        <v>109</v>
      </c>
      <c r="K9" s="163">
        <v>42342</v>
      </c>
      <c r="L9" s="163">
        <v>42375</v>
      </c>
      <c r="M9" s="133" t="s">
        <v>451</v>
      </c>
      <c r="N9" s="132"/>
    </row>
    <row r="10" spans="1:14" s="130" customFormat="1" ht="15" customHeight="1" x14ac:dyDescent="0.25">
      <c r="A10" s="201" t="s">
        <v>2</v>
      </c>
      <c r="B10" s="202"/>
      <c r="C10" s="202"/>
      <c r="D10" s="202"/>
      <c r="E10" s="202"/>
      <c r="F10" s="202"/>
      <c r="G10" s="202"/>
      <c r="H10" s="203"/>
      <c r="I10" s="183">
        <f>SUM(I4:I9)</f>
        <v>114305.86</v>
      </c>
      <c r="J10" s="146"/>
      <c r="K10" s="182"/>
      <c r="L10" s="182"/>
      <c r="M10" s="146"/>
      <c r="N10" s="132"/>
    </row>
    <row r="11" spans="1:14" s="77" customFormat="1" ht="15.75" thickBot="1" x14ac:dyDescent="0.3">
      <c r="A11" s="179"/>
      <c r="B11" s="156"/>
      <c r="C11" s="157"/>
      <c r="D11" s="137"/>
      <c r="E11" s="137"/>
      <c r="F11" s="137"/>
      <c r="G11" s="137"/>
      <c r="H11" s="137"/>
      <c r="I11" s="143"/>
      <c r="J11" s="137"/>
      <c r="K11" s="137"/>
      <c r="L11" s="137"/>
      <c r="M11" s="137"/>
      <c r="N11" s="137"/>
    </row>
    <row r="12" spans="1:14" ht="15.75" thickBot="1" x14ac:dyDescent="0.3">
      <c r="A12" s="186" t="s">
        <v>471</v>
      </c>
      <c r="B12" s="156"/>
      <c r="C12" s="157"/>
      <c r="D12" s="146"/>
      <c r="E12" s="146"/>
      <c r="F12" s="146"/>
      <c r="G12" s="146"/>
      <c r="H12" s="146"/>
      <c r="I12" s="159"/>
      <c r="J12" s="146"/>
      <c r="K12" s="146"/>
      <c r="L12" s="146"/>
      <c r="M12" s="146"/>
    </row>
    <row r="13" spans="1:14" ht="15.75" thickBot="1" x14ac:dyDescent="0.3">
      <c r="A13" s="171" t="s">
        <v>461</v>
      </c>
      <c r="B13" s="172" t="s">
        <v>3</v>
      </c>
      <c r="C13" s="172" t="s">
        <v>456</v>
      </c>
      <c r="D13" s="172" t="s">
        <v>457</v>
      </c>
      <c r="E13" s="172" t="s">
        <v>460</v>
      </c>
      <c r="F13" s="172" t="s">
        <v>1</v>
      </c>
      <c r="G13" s="172" t="s">
        <v>29</v>
      </c>
      <c r="H13" s="172" t="s">
        <v>4</v>
      </c>
      <c r="I13" s="173" t="s">
        <v>6</v>
      </c>
      <c r="J13" s="172" t="s">
        <v>5</v>
      </c>
      <c r="K13" s="172" t="s">
        <v>8</v>
      </c>
      <c r="L13" s="172" t="s">
        <v>458</v>
      </c>
      <c r="M13" s="176" t="s">
        <v>459</v>
      </c>
      <c r="N13" s="149"/>
    </row>
    <row r="14" spans="1:14" s="129" customFormat="1" x14ac:dyDescent="0.25">
      <c r="A14" s="136" t="s">
        <v>468</v>
      </c>
      <c r="B14" s="158" t="s">
        <v>960</v>
      </c>
      <c r="C14" s="136" t="s">
        <v>860</v>
      </c>
      <c r="D14" s="167" t="s">
        <v>890</v>
      </c>
      <c r="E14" s="168">
        <v>42370</v>
      </c>
      <c r="F14" s="136" t="s">
        <v>467</v>
      </c>
      <c r="G14" s="136">
        <v>333903915</v>
      </c>
      <c r="H14" s="136">
        <v>223</v>
      </c>
      <c r="I14" s="144">
        <v>52885.37</v>
      </c>
      <c r="J14" s="136">
        <v>160310385</v>
      </c>
      <c r="K14" s="170">
        <v>42383</v>
      </c>
      <c r="L14" s="170">
        <v>42436</v>
      </c>
      <c r="M14" s="136" t="s">
        <v>859</v>
      </c>
      <c r="N14" s="149"/>
    </row>
    <row r="15" spans="1:14" ht="15.75" thickBot="1" x14ac:dyDescent="0.3">
      <c r="A15" s="133" t="s">
        <v>470</v>
      </c>
      <c r="B15" s="150" t="s">
        <v>960</v>
      </c>
      <c r="C15" s="133" t="s">
        <v>860</v>
      </c>
      <c r="D15" s="134" t="s">
        <v>890</v>
      </c>
      <c r="E15" s="161">
        <v>42401</v>
      </c>
      <c r="F15" s="133" t="s">
        <v>467</v>
      </c>
      <c r="G15" s="133">
        <v>333903915</v>
      </c>
      <c r="H15" s="133">
        <v>223</v>
      </c>
      <c r="I15" s="140">
        <v>52885.37</v>
      </c>
      <c r="J15" s="133">
        <v>1616210385</v>
      </c>
      <c r="K15" s="163">
        <v>42415</v>
      </c>
      <c r="L15" s="163">
        <v>42488</v>
      </c>
      <c r="M15" s="133" t="s">
        <v>469</v>
      </c>
    </row>
    <row r="16" spans="1:14" s="77" customFormat="1" ht="15.75" thickBot="1" x14ac:dyDescent="0.3">
      <c r="A16" s="204" t="s">
        <v>455</v>
      </c>
      <c r="B16" s="205"/>
      <c r="C16" s="205"/>
      <c r="D16" s="205"/>
      <c r="E16" s="205"/>
      <c r="F16" s="205"/>
      <c r="G16" s="205"/>
      <c r="H16" s="206"/>
      <c r="I16" s="160">
        <f>SUM(I14:I15)</f>
        <v>105770.74</v>
      </c>
      <c r="J16" s="146"/>
      <c r="K16" s="146"/>
      <c r="L16" s="146"/>
      <c r="M16" s="146"/>
      <c r="N16" s="137"/>
    </row>
    <row r="17" spans="1:14" s="77" customFormat="1" x14ac:dyDescent="0.25">
      <c r="A17" s="99"/>
      <c r="B17" s="99"/>
      <c r="C17" s="99"/>
      <c r="D17" s="99"/>
      <c r="E17" s="99"/>
      <c r="F17" s="99"/>
      <c r="G17" s="99"/>
      <c r="H17" s="99"/>
      <c r="I17" s="184"/>
      <c r="J17" s="146"/>
      <c r="K17" s="146"/>
      <c r="L17" s="146"/>
      <c r="M17" s="146"/>
      <c r="N17" s="137"/>
    </row>
    <row r="18" spans="1:14" s="77" customFormat="1" ht="95.25" customHeight="1" x14ac:dyDescent="0.25">
      <c r="A18" s="187" t="s">
        <v>961</v>
      </c>
      <c r="B18" s="99"/>
      <c r="C18" s="99"/>
      <c r="D18" s="99"/>
      <c r="E18" s="99"/>
      <c r="F18" s="99"/>
      <c r="G18" s="99"/>
      <c r="H18" s="99"/>
      <c r="I18" s="184"/>
      <c r="J18" s="146"/>
      <c r="K18" s="146"/>
      <c r="L18" s="146"/>
      <c r="M18" s="146"/>
      <c r="N18" s="137"/>
    </row>
    <row r="19" spans="1:14" s="77" customFormat="1" ht="15.75" thickBot="1" x14ac:dyDescent="0.3">
      <c r="A19" s="157"/>
      <c r="B19" s="157"/>
      <c r="C19" s="157"/>
      <c r="D19" s="157"/>
      <c r="E19" s="156"/>
      <c r="F19" s="157"/>
      <c r="G19" s="156"/>
      <c r="H19" s="157"/>
      <c r="I19" s="143"/>
      <c r="J19" s="137"/>
      <c r="K19" s="137"/>
      <c r="L19" s="137"/>
      <c r="M19" s="137"/>
      <c r="N19" s="137"/>
    </row>
    <row r="20" spans="1:14" ht="15.75" thickBot="1" x14ac:dyDescent="0.3">
      <c r="A20" s="186" t="s">
        <v>810</v>
      </c>
      <c r="B20" s="157"/>
      <c r="C20" s="157"/>
      <c r="D20" s="137"/>
      <c r="E20" s="137"/>
      <c r="F20" s="137"/>
      <c r="G20" s="137"/>
      <c r="H20" s="137"/>
      <c r="I20" s="143"/>
      <c r="J20" s="137"/>
      <c r="K20" s="137"/>
      <c r="L20" s="137"/>
      <c r="M20" s="137"/>
    </row>
    <row r="21" spans="1:14" ht="15.75" thickBot="1" x14ac:dyDescent="0.3">
      <c r="A21" s="171" t="s">
        <v>461</v>
      </c>
      <c r="B21" s="172" t="s">
        <v>3</v>
      </c>
      <c r="C21" s="172" t="s">
        <v>456</v>
      </c>
      <c r="D21" s="172" t="s">
        <v>457</v>
      </c>
      <c r="E21" s="172" t="s">
        <v>460</v>
      </c>
      <c r="F21" s="172" t="s">
        <v>1</v>
      </c>
      <c r="G21" s="172" t="s">
        <v>29</v>
      </c>
      <c r="H21" s="172" t="s">
        <v>4</v>
      </c>
      <c r="I21" s="173" t="s">
        <v>6</v>
      </c>
      <c r="J21" s="172" t="s">
        <v>5</v>
      </c>
      <c r="K21" s="172" t="s">
        <v>8</v>
      </c>
      <c r="L21" s="172" t="s">
        <v>458</v>
      </c>
      <c r="M21" s="176" t="s">
        <v>459</v>
      </c>
      <c r="N21" s="149"/>
    </row>
    <row r="22" spans="1:14" x14ac:dyDescent="0.25">
      <c r="A22" s="158" t="s">
        <v>479</v>
      </c>
      <c r="B22" s="150" t="s">
        <v>813</v>
      </c>
      <c r="C22" s="136" t="s">
        <v>473</v>
      </c>
      <c r="D22" s="167" t="s">
        <v>734</v>
      </c>
      <c r="E22" s="168">
        <v>43800</v>
      </c>
      <c r="F22" s="136" t="s">
        <v>480</v>
      </c>
      <c r="G22" s="136">
        <v>333903006</v>
      </c>
      <c r="H22" s="136">
        <v>223</v>
      </c>
      <c r="I22" s="144">
        <v>4636.8</v>
      </c>
      <c r="J22" s="136">
        <v>12088</v>
      </c>
      <c r="K22" s="170">
        <v>43812</v>
      </c>
      <c r="L22" s="163">
        <v>43832</v>
      </c>
      <c r="M22" s="136" t="s">
        <v>481</v>
      </c>
    </row>
    <row r="23" spans="1:14" x14ac:dyDescent="0.25">
      <c r="A23" s="158" t="s">
        <v>962</v>
      </c>
      <c r="B23" s="150" t="s">
        <v>812</v>
      </c>
      <c r="C23" s="136" t="s">
        <v>476</v>
      </c>
      <c r="D23" s="167" t="s">
        <v>727</v>
      </c>
      <c r="E23" s="168">
        <v>43800</v>
      </c>
      <c r="F23" s="136" t="s">
        <v>477</v>
      </c>
      <c r="G23" s="136">
        <v>333903007</v>
      </c>
      <c r="H23" s="136">
        <v>223</v>
      </c>
      <c r="I23" s="144">
        <v>5220</v>
      </c>
      <c r="J23" s="136">
        <v>13294</v>
      </c>
      <c r="K23" s="170">
        <v>43817</v>
      </c>
      <c r="L23" s="163">
        <v>43832</v>
      </c>
      <c r="M23" s="136" t="s">
        <v>478</v>
      </c>
    </row>
    <row r="24" spans="1:14" x14ac:dyDescent="0.25">
      <c r="A24" s="158" t="s">
        <v>472</v>
      </c>
      <c r="B24" s="150" t="s">
        <v>827</v>
      </c>
      <c r="C24" s="136" t="s">
        <v>473</v>
      </c>
      <c r="D24" s="167" t="s">
        <v>892</v>
      </c>
      <c r="E24" s="168">
        <v>43800</v>
      </c>
      <c r="F24" s="136" t="s">
        <v>474</v>
      </c>
      <c r="G24" s="136">
        <v>333903006</v>
      </c>
      <c r="H24" s="136">
        <v>223</v>
      </c>
      <c r="I24" s="144">
        <v>43</v>
      </c>
      <c r="J24" s="136">
        <v>3069</v>
      </c>
      <c r="K24" s="170">
        <v>43818</v>
      </c>
      <c r="L24" s="163">
        <v>43832</v>
      </c>
      <c r="M24" s="136" t="s">
        <v>475</v>
      </c>
    </row>
    <row r="25" spans="1:14" x14ac:dyDescent="0.25">
      <c r="A25" s="158" t="s">
        <v>963</v>
      </c>
      <c r="B25" s="150" t="s">
        <v>816</v>
      </c>
      <c r="C25" s="136" t="s">
        <v>493</v>
      </c>
      <c r="D25" s="167" t="s">
        <v>893</v>
      </c>
      <c r="E25" s="168">
        <v>43770</v>
      </c>
      <c r="F25" s="136" t="s">
        <v>494</v>
      </c>
      <c r="G25" s="136">
        <v>333903704</v>
      </c>
      <c r="H25" s="136">
        <v>223</v>
      </c>
      <c r="I25" s="144">
        <f>362857.98-31103.84</f>
        <v>331754.13999999996</v>
      </c>
      <c r="J25" s="136">
        <v>528</v>
      </c>
      <c r="K25" s="170">
        <v>43804</v>
      </c>
      <c r="L25" s="163">
        <v>43832</v>
      </c>
      <c r="M25" s="136" t="s">
        <v>495</v>
      </c>
    </row>
    <row r="26" spans="1:14" x14ac:dyDescent="0.25">
      <c r="A26" s="158" t="s">
        <v>963</v>
      </c>
      <c r="B26" s="150" t="s">
        <v>816</v>
      </c>
      <c r="C26" s="136" t="s">
        <v>493</v>
      </c>
      <c r="D26" s="167" t="s">
        <v>893</v>
      </c>
      <c r="E26" s="168">
        <v>43800</v>
      </c>
      <c r="F26" s="136" t="s">
        <v>494</v>
      </c>
      <c r="G26" s="136">
        <v>333903704</v>
      </c>
      <c r="H26" s="136">
        <v>223</v>
      </c>
      <c r="I26" s="144">
        <f>398803.43-30941.98</f>
        <v>367861.45</v>
      </c>
      <c r="J26" s="136">
        <v>551</v>
      </c>
      <c r="K26" s="170">
        <v>43817</v>
      </c>
      <c r="L26" s="163">
        <v>43832</v>
      </c>
      <c r="M26" s="136" t="s">
        <v>496</v>
      </c>
    </row>
    <row r="27" spans="1:14" x14ac:dyDescent="0.25">
      <c r="A27" s="158" t="s">
        <v>963</v>
      </c>
      <c r="B27" s="150" t="s">
        <v>817</v>
      </c>
      <c r="C27" s="136" t="s">
        <v>493</v>
      </c>
      <c r="D27" s="167" t="s">
        <v>497</v>
      </c>
      <c r="E27" s="168">
        <v>43770</v>
      </c>
      <c r="F27" s="136" t="s">
        <v>498</v>
      </c>
      <c r="G27" s="136">
        <v>333903704</v>
      </c>
      <c r="H27" s="136">
        <v>223</v>
      </c>
      <c r="I27" s="144">
        <f>298423.74-17399.85</f>
        <v>281023.89</v>
      </c>
      <c r="J27" s="136">
        <v>742</v>
      </c>
      <c r="K27" s="170">
        <v>43808</v>
      </c>
      <c r="L27" s="163">
        <v>43832</v>
      </c>
      <c r="M27" s="136" t="s">
        <v>500</v>
      </c>
    </row>
    <row r="28" spans="1:14" x14ac:dyDescent="0.25">
      <c r="A28" s="158" t="s">
        <v>963</v>
      </c>
      <c r="B28" s="150" t="s">
        <v>817</v>
      </c>
      <c r="C28" s="136" t="s">
        <v>493</v>
      </c>
      <c r="D28" s="167" t="s">
        <v>497</v>
      </c>
      <c r="E28" s="168">
        <v>43800</v>
      </c>
      <c r="F28" s="136" t="s">
        <v>498</v>
      </c>
      <c r="G28" s="136">
        <v>333903704</v>
      </c>
      <c r="H28" s="136">
        <v>223</v>
      </c>
      <c r="I28" s="144">
        <f>292976.64-17399.85</f>
        <v>275576.79000000004</v>
      </c>
      <c r="J28" s="136">
        <v>747</v>
      </c>
      <c r="K28" s="170">
        <v>43819</v>
      </c>
      <c r="L28" s="163">
        <v>43832</v>
      </c>
      <c r="M28" s="136" t="s">
        <v>499</v>
      </c>
    </row>
    <row r="29" spans="1:14" x14ac:dyDescent="0.25">
      <c r="A29" s="158" t="s">
        <v>482</v>
      </c>
      <c r="B29" s="150" t="s">
        <v>827</v>
      </c>
      <c r="C29" s="136" t="s">
        <v>476</v>
      </c>
      <c r="D29" s="167" t="s">
        <v>892</v>
      </c>
      <c r="E29" s="168">
        <v>43800</v>
      </c>
      <c r="F29" s="136" t="s">
        <v>483</v>
      </c>
      <c r="G29" s="136">
        <v>333903007</v>
      </c>
      <c r="H29" s="136">
        <v>223</v>
      </c>
      <c r="I29" s="144">
        <v>433.2</v>
      </c>
      <c r="J29" s="136">
        <v>3071</v>
      </c>
      <c r="K29" s="170">
        <v>43815</v>
      </c>
      <c r="L29" s="163">
        <v>43832</v>
      </c>
      <c r="M29" s="136" t="s">
        <v>484</v>
      </c>
    </row>
    <row r="30" spans="1:14" x14ac:dyDescent="0.25">
      <c r="A30" s="158" t="s">
        <v>964</v>
      </c>
      <c r="B30" s="150" t="s">
        <v>814</v>
      </c>
      <c r="C30" s="136" t="s">
        <v>473</v>
      </c>
      <c r="D30" s="167" t="s">
        <v>789</v>
      </c>
      <c r="E30" s="168">
        <v>43800</v>
      </c>
      <c r="F30" s="136" t="s">
        <v>485</v>
      </c>
      <c r="G30" s="136">
        <v>333903006</v>
      </c>
      <c r="H30" s="136">
        <v>223</v>
      </c>
      <c r="I30" s="144">
        <v>19704.080000000002</v>
      </c>
      <c r="J30" s="136">
        <v>6696</v>
      </c>
      <c r="K30" s="170">
        <v>43817</v>
      </c>
      <c r="L30" s="163">
        <v>43832</v>
      </c>
      <c r="M30" s="136" t="s">
        <v>486</v>
      </c>
    </row>
    <row r="31" spans="1:14" x14ac:dyDescent="0.25">
      <c r="A31" s="158" t="s">
        <v>487</v>
      </c>
      <c r="B31" s="150" t="s">
        <v>815</v>
      </c>
      <c r="C31" s="136" t="s">
        <v>473</v>
      </c>
      <c r="D31" s="167" t="s">
        <v>894</v>
      </c>
      <c r="E31" s="168">
        <v>43800</v>
      </c>
      <c r="F31" s="136" t="s">
        <v>488</v>
      </c>
      <c r="G31" s="136">
        <v>333903006</v>
      </c>
      <c r="H31" s="136">
        <v>223</v>
      </c>
      <c r="I31" s="144">
        <v>2327.5</v>
      </c>
      <c r="J31" s="136">
        <v>217690</v>
      </c>
      <c r="K31" s="170">
        <v>43803</v>
      </c>
      <c r="L31" s="163">
        <v>43832</v>
      </c>
      <c r="M31" s="136" t="s">
        <v>489</v>
      </c>
    </row>
    <row r="32" spans="1:14" x14ac:dyDescent="0.25">
      <c r="A32" s="158" t="s">
        <v>490</v>
      </c>
      <c r="B32" s="150" t="s">
        <v>812</v>
      </c>
      <c r="C32" s="136" t="s">
        <v>476</v>
      </c>
      <c r="D32" s="167" t="s">
        <v>727</v>
      </c>
      <c r="E32" s="168">
        <v>43800</v>
      </c>
      <c r="F32" s="136" t="s">
        <v>491</v>
      </c>
      <c r="G32" s="136">
        <v>333903007</v>
      </c>
      <c r="H32" s="136">
        <v>223</v>
      </c>
      <c r="I32" s="144">
        <v>1042.75</v>
      </c>
      <c r="J32" s="136">
        <v>12860</v>
      </c>
      <c r="K32" s="170">
        <v>43818</v>
      </c>
      <c r="L32" s="163">
        <v>43832</v>
      </c>
      <c r="M32" s="136" t="s">
        <v>492</v>
      </c>
    </row>
    <row r="33" spans="1:13" x14ac:dyDescent="0.25">
      <c r="A33" s="158" t="s">
        <v>965</v>
      </c>
      <c r="B33" s="150" t="s">
        <v>819</v>
      </c>
      <c r="C33" s="136" t="s">
        <v>501</v>
      </c>
      <c r="D33" s="167" t="s">
        <v>895</v>
      </c>
      <c r="E33" s="168">
        <v>43770</v>
      </c>
      <c r="F33" s="136" t="s">
        <v>505</v>
      </c>
      <c r="G33" s="136">
        <v>333903977</v>
      </c>
      <c r="H33" s="136">
        <v>223</v>
      </c>
      <c r="I33" s="144">
        <f>152693.48-16796.29</f>
        <v>135897.19</v>
      </c>
      <c r="J33" s="136">
        <v>11981</v>
      </c>
      <c r="K33" s="170">
        <v>43804</v>
      </c>
      <c r="L33" s="163">
        <v>43832</v>
      </c>
      <c r="M33" s="136" t="s">
        <v>506</v>
      </c>
    </row>
    <row r="34" spans="1:13" x14ac:dyDescent="0.25">
      <c r="A34" s="158" t="s">
        <v>965</v>
      </c>
      <c r="B34" s="150" t="s">
        <v>819</v>
      </c>
      <c r="C34" s="136" t="s">
        <v>501</v>
      </c>
      <c r="D34" s="167" t="s">
        <v>895</v>
      </c>
      <c r="E34" s="168">
        <v>43800</v>
      </c>
      <c r="F34" s="136" t="s">
        <v>505</v>
      </c>
      <c r="G34" s="136">
        <v>333903977</v>
      </c>
      <c r="H34" s="136">
        <v>223</v>
      </c>
      <c r="I34" s="144">
        <f>156160.44-17177.65</f>
        <v>138982.79</v>
      </c>
      <c r="J34" s="136">
        <v>12051</v>
      </c>
      <c r="K34" s="170">
        <v>43819</v>
      </c>
      <c r="L34" s="163">
        <v>43832</v>
      </c>
      <c r="M34" s="136" t="s">
        <v>507</v>
      </c>
    </row>
    <row r="35" spans="1:13" x14ac:dyDescent="0.25">
      <c r="A35" s="158" t="s">
        <v>965</v>
      </c>
      <c r="B35" s="150" t="s">
        <v>818</v>
      </c>
      <c r="C35" s="136" t="s">
        <v>501</v>
      </c>
      <c r="D35" s="167" t="s">
        <v>896</v>
      </c>
      <c r="E35" s="168">
        <v>43770</v>
      </c>
      <c r="F35" s="136" t="s">
        <v>502</v>
      </c>
      <c r="G35" s="136">
        <v>333903977</v>
      </c>
      <c r="H35" s="136">
        <v>223</v>
      </c>
      <c r="I35" s="144">
        <f>101522.44-11167.46</f>
        <v>90354.98000000001</v>
      </c>
      <c r="J35" s="136">
        <v>1132</v>
      </c>
      <c r="K35" s="170">
        <v>43803</v>
      </c>
      <c r="L35" s="163">
        <v>43832</v>
      </c>
      <c r="M35" s="136" t="s">
        <v>503</v>
      </c>
    </row>
    <row r="36" spans="1:13" x14ac:dyDescent="0.25">
      <c r="A36" s="158" t="s">
        <v>965</v>
      </c>
      <c r="B36" s="150" t="s">
        <v>818</v>
      </c>
      <c r="C36" s="136" t="s">
        <v>501</v>
      </c>
      <c r="D36" s="167" t="s">
        <v>896</v>
      </c>
      <c r="E36" s="168">
        <v>43800</v>
      </c>
      <c r="F36" s="136" t="s">
        <v>502</v>
      </c>
      <c r="G36" s="136">
        <v>333903977</v>
      </c>
      <c r="H36" s="136">
        <v>223</v>
      </c>
      <c r="I36" s="144">
        <f>105562.69-11611.9</f>
        <v>93950.790000000008</v>
      </c>
      <c r="J36" s="136">
        <v>1150</v>
      </c>
      <c r="K36" s="170">
        <v>43819</v>
      </c>
      <c r="L36" s="163">
        <v>43832</v>
      </c>
      <c r="M36" s="136" t="s">
        <v>504</v>
      </c>
    </row>
    <row r="37" spans="1:13" x14ac:dyDescent="0.25">
      <c r="A37" s="158" t="s">
        <v>966</v>
      </c>
      <c r="B37" s="150" t="s">
        <v>820</v>
      </c>
      <c r="C37" s="136" t="s">
        <v>508</v>
      </c>
      <c r="D37" s="167" t="s">
        <v>897</v>
      </c>
      <c r="E37" s="168">
        <v>43800</v>
      </c>
      <c r="F37" s="136" t="s">
        <v>509</v>
      </c>
      <c r="G37" s="136">
        <v>333903914</v>
      </c>
      <c r="H37" s="136">
        <v>223</v>
      </c>
      <c r="I37" s="144">
        <v>1265.5999999999999</v>
      </c>
      <c r="J37" s="136">
        <v>166</v>
      </c>
      <c r="K37" s="170">
        <v>43817</v>
      </c>
      <c r="L37" s="163">
        <v>43832</v>
      </c>
      <c r="M37" s="136" t="s">
        <v>510</v>
      </c>
    </row>
    <row r="38" spans="1:13" x14ac:dyDescent="0.25">
      <c r="A38" s="158" t="s">
        <v>967</v>
      </c>
      <c r="B38" s="150" t="s">
        <v>821</v>
      </c>
      <c r="C38" s="136" t="s">
        <v>511</v>
      </c>
      <c r="D38" s="167" t="s">
        <v>891</v>
      </c>
      <c r="E38" s="168">
        <v>43800</v>
      </c>
      <c r="F38" s="136" t="s">
        <v>512</v>
      </c>
      <c r="G38" s="136">
        <v>333903917</v>
      </c>
      <c r="H38" s="136">
        <v>223</v>
      </c>
      <c r="I38" s="144">
        <v>25944.13</v>
      </c>
      <c r="J38" s="136">
        <v>111267</v>
      </c>
      <c r="K38" s="170">
        <v>43823</v>
      </c>
      <c r="L38" s="163">
        <v>43832</v>
      </c>
      <c r="M38" s="136" t="s">
        <v>513</v>
      </c>
    </row>
    <row r="39" spans="1:13" x14ac:dyDescent="0.25">
      <c r="A39" s="158" t="s">
        <v>968</v>
      </c>
      <c r="B39" s="150" t="s">
        <v>949</v>
      </c>
      <c r="C39" s="136" t="s">
        <v>508</v>
      </c>
      <c r="D39" s="167" t="s">
        <v>898</v>
      </c>
      <c r="E39" s="168">
        <v>43800</v>
      </c>
      <c r="F39" s="136" t="s">
        <v>514</v>
      </c>
      <c r="G39" s="136">
        <v>333903914</v>
      </c>
      <c r="H39" s="136">
        <v>223</v>
      </c>
      <c r="I39" s="144">
        <v>27000</v>
      </c>
      <c r="J39" s="136">
        <v>324</v>
      </c>
      <c r="K39" s="170">
        <v>43817</v>
      </c>
      <c r="L39" s="163">
        <v>43832</v>
      </c>
      <c r="M39" s="136" t="s">
        <v>515</v>
      </c>
    </row>
    <row r="40" spans="1:13" x14ac:dyDescent="0.25">
      <c r="A40" s="158" t="s">
        <v>969</v>
      </c>
      <c r="B40" s="150" t="s">
        <v>822</v>
      </c>
      <c r="C40" s="136" t="s">
        <v>516</v>
      </c>
      <c r="D40" s="167" t="s">
        <v>899</v>
      </c>
      <c r="E40" s="168">
        <v>43800</v>
      </c>
      <c r="F40" s="136" t="s">
        <v>517</v>
      </c>
      <c r="G40" s="136">
        <v>333903976</v>
      </c>
      <c r="H40" s="136">
        <v>223</v>
      </c>
      <c r="I40" s="144">
        <v>1221.5999999999999</v>
      </c>
      <c r="J40" s="136">
        <v>3460</v>
      </c>
      <c r="K40" s="170">
        <v>43826</v>
      </c>
      <c r="L40" s="163">
        <v>43832</v>
      </c>
      <c r="M40" s="136" t="s">
        <v>518</v>
      </c>
    </row>
    <row r="41" spans="1:13" x14ac:dyDescent="0.25">
      <c r="A41" s="158" t="s">
        <v>970</v>
      </c>
      <c r="B41" s="150" t="s">
        <v>823</v>
      </c>
      <c r="C41" s="136" t="s">
        <v>508</v>
      </c>
      <c r="D41" s="167" t="s">
        <v>900</v>
      </c>
      <c r="E41" s="168">
        <v>43800</v>
      </c>
      <c r="F41" s="136" t="s">
        <v>519</v>
      </c>
      <c r="G41" s="136">
        <v>333903914</v>
      </c>
      <c r="H41" s="136">
        <v>223</v>
      </c>
      <c r="I41" s="144">
        <v>123.34</v>
      </c>
      <c r="J41" s="136">
        <v>512019</v>
      </c>
      <c r="K41" s="170">
        <v>43819</v>
      </c>
      <c r="L41" s="163">
        <v>43832</v>
      </c>
      <c r="M41" s="136" t="s">
        <v>520</v>
      </c>
    </row>
    <row r="42" spans="1:13" x14ac:dyDescent="0.25">
      <c r="A42" s="158" t="s">
        <v>521</v>
      </c>
      <c r="B42" s="150" t="s">
        <v>950</v>
      </c>
      <c r="C42" s="136" t="s">
        <v>511</v>
      </c>
      <c r="D42" s="167" t="s">
        <v>901</v>
      </c>
      <c r="E42" s="168">
        <v>43800</v>
      </c>
      <c r="F42" s="136" t="s">
        <v>522</v>
      </c>
      <c r="G42" s="136">
        <v>333903917</v>
      </c>
      <c r="H42" s="136">
        <v>223</v>
      </c>
      <c r="I42" s="144">
        <v>58916.34</v>
      </c>
      <c r="J42" s="136">
        <v>2004</v>
      </c>
      <c r="K42" s="170">
        <v>43822</v>
      </c>
      <c r="L42" s="163">
        <v>43832</v>
      </c>
      <c r="M42" s="136" t="s">
        <v>523</v>
      </c>
    </row>
    <row r="43" spans="1:13" x14ac:dyDescent="0.25">
      <c r="A43" s="158" t="s">
        <v>524</v>
      </c>
      <c r="B43" s="150" t="s">
        <v>950</v>
      </c>
      <c r="C43" s="136" t="s">
        <v>511</v>
      </c>
      <c r="D43" s="167" t="s">
        <v>901</v>
      </c>
      <c r="E43" s="168">
        <v>43800</v>
      </c>
      <c r="F43" s="136" t="s">
        <v>522</v>
      </c>
      <c r="G43" s="136">
        <v>333903917</v>
      </c>
      <c r="H43" s="136">
        <v>223</v>
      </c>
      <c r="I43" s="144">
        <v>24149.99</v>
      </c>
      <c r="J43" s="136">
        <v>2006</v>
      </c>
      <c r="K43" s="170">
        <v>43822</v>
      </c>
      <c r="L43" s="163">
        <v>43832</v>
      </c>
      <c r="M43" s="136" t="s">
        <v>525</v>
      </c>
    </row>
    <row r="44" spans="1:13" x14ac:dyDescent="0.25">
      <c r="A44" s="158" t="s">
        <v>526</v>
      </c>
      <c r="B44" s="150" t="s">
        <v>950</v>
      </c>
      <c r="C44" s="136" t="s">
        <v>511</v>
      </c>
      <c r="D44" s="167" t="s">
        <v>901</v>
      </c>
      <c r="E44" s="168">
        <v>43800</v>
      </c>
      <c r="F44" s="136" t="s">
        <v>522</v>
      </c>
      <c r="G44" s="136">
        <v>333903917</v>
      </c>
      <c r="H44" s="136">
        <v>223</v>
      </c>
      <c r="I44" s="144">
        <v>5150</v>
      </c>
      <c r="J44" s="136">
        <v>2011</v>
      </c>
      <c r="K44" s="170">
        <v>43826</v>
      </c>
      <c r="L44" s="163">
        <v>43832</v>
      </c>
      <c r="M44" s="136" t="s">
        <v>527</v>
      </c>
    </row>
    <row r="45" spans="1:13" x14ac:dyDescent="0.25">
      <c r="A45" s="158" t="s">
        <v>528</v>
      </c>
      <c r="B45" s="150" t="s">
        <v>950</v>
      </c>
      <c r="C45" s="136" t="s">
        <v>511</v>
      </c>
      <c r="D45" s="167" t="s">
        <v>901</v>
      </c>
      <c r="E45" s="168">
        <v>43800</v>
      </c>
      <c r="F45" s="136" t="s">
        <v>522</v>
      </c>
      <c r="G45" s="136">
        <v>333903917</v>
      </c>
      <c r="H45" s="136">
        <v>223</v>
      </c>
      <c r="I45" s="144">
        <v>16304.5</v>
      </c>
      <c r="J45" s="136">
        <v>2008</v>
      </c>
      <c r="K45" s="170">
        <v>43819</v>
      </c>
      <c r="L45" s="163">
        <v>43832</v>
      </c>
      <c r="M45" s="136" t="s">
        <v>529</v>
      </c>
    </row>
    <row r="46" spans="1:13" x14ac:dyDescent="0.25">
      <c r="A46" s="158" t="s">
        <v>530</v>
      </c>
      <c r="B46" s="150" t="s">
        <v>950</v>
      </c>
      <c r="C46" s="136" t="s">
        <v>511</v>
      </c>
      <c r="D46" s="167" t="s">
        <v>901</v>
      </c>
      <c r="E46" s="168">
        <v>43800</v>
      </c>
      <c r="F46" s="136" t="s">
        <v>522</v>
      </c>
      <c r="G46" s="136">
        <v>333903917</v>
      </c>
      <c r="H46" s="136">
        <v>223</v>
      </c>
      <c r="I46" s="144">
        <v>24731.32</v>
      </c>
      <c r="J46" s="136">
        <v>2010</v>
      </c>
      <c r="K46" s="170">
        <v>43826</v>
      </c>
      <c r="L46" s="163">
        <v>43832</v>
      </c>
      <c r="M46" s="136" t="s">
        <v>531</v>
      </c>
    </row>
    <row r="47" spans="1:13" x14ac:dyDescent="0.25">
      <c r="A47" s="158" t="s">
        <v>532</v>
      </c>
      <c r="B47" s="150" t="s">
        <v>950</v>
      </c>
      <c r="C47" s="136" t="s">
        <v>511</v>
      </c>
      <c r="D47" s="167" t="s">
        <v>901</v>
      </c>
      <c r="E47" s="168">
        <v>43800</v>
      </c>
      <c r="F47" s="136" t="s">
        <v>522</v>
      </c>
      <c r="G47" s="136">
        <v>333903917</v>
      </c>
      <c r="H47" s="136">
        <v>223</v>
      </c>
      <c r="I47" s="144">
        <v>5150</v>
      </c>
      <c r="J47" s="136">
        <v>2012</v>
      </c>
      <c r="K47" s="170">
        <v>43826</v>
      </c>
      <c r="L47" s="163">
        <v>43832</v>
      </c>
      <c r="M47" s="136" t="s">
        <v>533</v>
      </c>
    </row>
    <row r="48" spans="1:13" x14ac:dyDescent="0.25">
      <c r="A48" s="158" t="s">
        <v>534</v>
      </c>
      <c r="B48" s="150" t="s">
        <v>951</v>
      </c>
      <c r="C48" s="136" t="s">
        <v>473</v>
      </c>
      <c r="D48" s="167" t="s">
        <v>894</v>
      </c>
      <c r="E48" s="168">
        <v>43800</v>
      </c>
      <c r="F48" s="136" t="s">
        <v>535</v>
      </c>
      <c r="G48" s="136">
        <v>333903006</v>
      </c>
      <c r="H48" s="136">
        <v>223</v>
      </c>
      <c r="I48" s="144">
        <v>9200</v>
      </c>
      <c r="J48" s="136">
        <v>220817</v>
      </c>
      <c r="K48" s="170">
        <v>43829</v>
      </c>
      <c r="L48" s="163">
        <v>43836</v>
      </c>
      <c r="M48" s="136" t="s">
        <v>536</v>
      </c>
    </row>
    <row r="49" spans="1:13" x14ac:dyDescent="0.25">
      <c r="A49" s="158" t="s">
        <v>537</v>
      </c>
      <c r="B49" s="150" t="s">
        <v>951</v>
      </c>
      <c r="C49" s="136" t="s">
        <v>473</v>
      </c>
      <c r="D49" s="167" t="s">
        <v>894</v>
      </c>
      <c r="E49" s="168">
        <v>43800</v>
      </c>
      <c r="F49" s="136" t="s">
        <v>538</v>
      </c>
      <c r="G49" s="136">
        <v>333903006</v>
      </c>
      <c r="H49" s="136">
        <v>223</v>
      </c>
      <c r="I49" s="144">
        <v>72500</v>
      </c>
      <c r="J49" s="136">
        <v>221204</v>
      </c>
      <c r="K49" s="170">
        <v>43825</v>
      </c>
      <c r="L49" s="163">
        <v>43836</v>
      </c>
      <c r="M49" s="136" t="s">
        <v>539</v>
      </c>
    </row>
    <row r="50" spans="1:13" x14ac:dyDescent="0.25">
      <c r="A50" s="158" t="s">
        <v>537</v>
      </c>
      <c r="B50" s="150" t="s">
        <v>951</v>
      </c>
      <c r="C50" s="136" t="s">
        <v>473</v>
      </c>
      <c r="D50" s="167" t="s">
        <v>894</v>
      </c>
      <c r="E50" s="168">
        <v>43800</v>
      </c>
      <c r="F50" s="136" t="s">
        <v>538</v>
      </c>
      <c r="G50" s="136">
        <v>333903006</v>
      </c>
      <c r="H50" s="136">
        <v>223</v>
      </c>
      <c r="I50" s="144">
        <v>88000</v>
      </c>
      <c r="J50" s="136">
        <v>221878</v>
      </c>
      <c r="K50" s="170">
        <v>43829</v>
      </c>
      <c r="L50" s="163">
        <v>43836</v>
      </c>
      <c r="M50" s="136" t="s">
        <v>540</v>
      </c>
    </row>
    <row r="51" spans="1:13" x14ac:dyDescent="0.25">
      <c r="A51" s="158" t="s">
        <v>541</v>
      </c>
      <c r="B51" s="150" t="s">
        <v>824</v>
      </c>
      <c r="C51" s="136" t="s">
        <v>473</v>
      </c>
      <c r="D51" s="167" t="s">
        <v>902</v>
      </c>
      <c r="E51" s="168">
        <v>43800</v>
      </c>
      <c r="F51" s="136" t="s">
        <v>542</v>
      </c>
      <c r="G51" s="136">
        <v>333903006</v>
      </c>
      <c r="H51" s="136">
        <v>223</v>
      </c>
      <c r="I51" s="144">
        <v>4638.8500000000004</v>
      </c>
      <c r="J51" s="136">
        <v>122562</v>
      </c>
      <c r="K51" s="170">
        <v>43822</v>
      </c>
      <c r="L51" s="163">
        <v>43836</v>
      </c>
      <c r="M51" s="136" t="s">
        <v>543</v>
      </c>
    </row>
    <row r="52" spans="1:13" x14ac:dyDescent="0.25">
      <c r="A52" s="158" t="s">
        <v>971</v>
      </c>
      <c r="B52" s="150" t="s">
        <v>825</v>
      </c>
      <c r="C52" s="136" t="s">
        <v>544</v>
      </c>
      <c r="D52" s="167" t="s">
        <v>903</v>
      </c>
      <c r="E52" s="168">
        <v>43800</v>
      </c>
      <c r="F52" s="136" t="s">
        <v>545</v>
      </c>
      <c r="G52" s="136">
        <v>333903027</v>
      </c>
      <c r="H52" s="136">
        <v>223</v>
      </c>
      <c r="I52" s="144">
        <v>113.4</v>
      </c>
      <c r="J52" s="136">
        <v>10124</v>
      </c>
      <c r="K52" s="170">
        <v>43811</v>
      </c>
      <c r="L52" s="163">
        <v>43836</v>
      </c>
      <c r="M52" s="136" t="s">
        <v>546</v>
      </c>
    </row>
    <row r="53" spans="1:13" x14ac:dyDescent="0.25">
      <c r="A53" s="158" t="s">
        <v>972</v>
      </c>
      <c r="B53" s="150" t="s">
        <v>949</v>
      </c>
      <c r="C53" s="136" t="s">
        <v>473</v>
      </c>
      <c r="D53" s="167" t="s">
        <v>898</v>
      </c>
      <c r="E53" s="168">
        <v>43770</v>
      </c>
      <c r="F53" s="136" t="s">
        <v>547</v>
      </c>
      <c r="G53" s="136">
        <v>333903006</v>
      </c>
      <c r="H53" s="136">
        <v>223</v>
      </c>
      <c r="I53" s="144">
        <v>18210</v>
      </c>
      <c r="J53" s="136">
        <v>13201</v>
      </c>
      <c r="K53" s="170">
        <v>43783</v>
      </c>
      <c r="L53" s="163">
        <v>43836</v>
      </c>
      <c r="M53" s="136" t="s">
        <v>548</v>
      </c>
    </row>
    <row r="54" spans="1:13" x14ac:dyDescent="0.25">
      <c r="A54" s="158" t="s">
        <v>973</v>
      </c>
      <c r="B54" s="150" t="s">
        <v>826</v>
      </c>
      <c r="C54" s="136" t="s">
        <v>473</v>
      </c>
      <c r="D54" s="167" t="s">
        <v>904</v>
      </c>
      <c r="E54" s="168">
        <v>43800</v>
      </c>
      <c r="F54" s="136" t="s">
        <v>549</v>
      </c>
      <c r="G54" s="136">
        <v>333903006</v>
      </c>
      <c r="H54" s="136">
        <v>223</v>
      </c>
      <c r="I54" s="144">
        <v>41928.22</v>
      </c>
      <c r="J54" s="136">
        <v>24987</v>
      </c>
      <c r="K54" s="170">
        <v>43825</v>
      </c>
      <c r="L54" s="163">
        <v>43836</v>
      </c>
      <c r="M54" s="136" t="s">
        <v>550</v>
      </c>
    </row>
    <row r="55" spans="1:13" x14ac:dyDescent="0.25">
      <c r="A55" s="158" t="s">
        <v>551</v>
      </c>
      <c r="B55" s="150" t="s">
        <v>185</v>
      </c>
      <c r="C55" s="136" t="s">
        <v>473</v>
      </c>
      <c r="D55" s="167" t="s">
        <v>905</v>
      </c>
      <c r="E55" s="168">
        <v>43800</v>
      </c>
      <c r="F55" s="136" t="s">
        <v>552</v>
      </c>
      <c r="G55" s="136">
        <v>333903006</v>
      </c>
      <c r="H55" s="136">
        <v>223</v>
      </c>
      <c r="I55" s="144">
        <v>18900</v>
      </c>
      <c r="J55" s="136">
        <v>423831</v>
      </c>
      <c r="K55" s="170">
        <v>43822</v>
      </c>
      <c r="L55" s="163">
        <v>43836</v>
      </c>
      <c r="M55" s="136" t="s">
        <v>553</v>
      </c>
    </row>
    <row r="56" spans="1:13" x14ac:dyDescent="0.25">
      <c r="A56" s="158" t="s">
        <v>554</v>
      </c>
      <c r="B56" s="150" t="s">
        <v>815</v>
      </c>
      <c r="C56" s="136" t="s">
        <v>473</v>
      </c>
      <c r="D56" s="167" t="s">
        <v>894</v>
      </c>
      <c r="E56" s="168">
        <v>43800</v>
      </c>
      <c r="F56" s="136" t="s">
        <v>555</v>
      </c>
      <c r="G56" s="136">
        <v>333903006</v>
      </c>
      <c r="H56" s="136">
        <v>223</v>
      </c>
      <c r="I56" s="144">
        <v>175500</v>
      </c>
      <c r="J56" s="136">
        <v>221845</v>
      </c>
      <c r="K56" s="170">
        <v>43829</v>
      </c>
      <c r="L56" s="163">
        <v>43836</v>
      </c>
      <c r="M56" s="136" t="s">
        <v>556</v>
      </c>
    </row>
    <row r="57" spans="1:13" x14ac:dyDescent="0.25">
      <c r="A57" s="158" t="s">
        <v>974</v>
      </c>
      <c r="B57" s="150" t="s">
        <v>827</v>
      </c>
      <c r="C57" s="136" t="s">
        <v>473</v>
      </c>
      <c r="D57" s="167" t="s">
        <v>892</v>
      </c>
      <c r="E57" s="168">
        <v>43800</v>
      </c>
      <c r="F57" s="136" t="s">
        <v>557</v>
      </c>
      <c r="G57" s="136">
        <v>333903006</v>
      </c>
      <c r="H57" s="136">
        <v>223</v>
      </c>
      <c r="I57" s="144">
        <v>1180</v>
      </c>
      <c r="J57" s="136">
        <v>3076</v>
      </c>
      <c r="K57" s="170">
        <v>43811</v>
      </c>
      <c r="L57" s="163">
        <v>43836</v>
      </c>
      <c r="M57" s="136" t="s">
        <v>558</v>
      </c>
    </row>
    <row r="58" spans="1:13" x14ac:dyDescent="0.25">
      <c r="A58" s="158" t="s">
        <v>561</v>
      </c>
      <c r="B58" s="158" t="s">
        <v>828</v>
      </c>
      <c r="C58" s="136" t="s">
        <v>562</v>
      </c>
      <c r="D58" s="167" t="s">
        <v>906</v>
      </c>
      <c r="E58" s="168">
        <v>43800</v>
      </c>
      <c r="F58" s="136" t="s">
        <v>563</v>
      </c>
      <c r="G58" s="136">
        <v>333903970</v>
      </c>
      <c r="H58" s="136">
        <v>223</v>
      </c>
      <c r="I58" s="144">
        <f>7059.88-776.59</f>
        <v>6283.29</v>
      </c>
      <c r="J58" s="136">
        <v>44630</v>
      </c>
      <c r="K58" s="170">
        <v>43819</v>
      </c>
      <c r="L58" s="163">
        <v>43836</v>
      </c>
      <c r="M58" s="136" t="s">
        <v>564</v>
      </c>
    </row>
    <row r="59" spans="1:13" x14ac:dyDescent="0.25">
      <c r="A59" s="158" t="s">
        <v>565</v>
      </c>
      <c r="B59" s="158" t="s">
        <v>828</v>
      </c>
      <c r="C59" s="136" t="s">
        <v>562</v>
      </c>
      <c r="D59" s="167" t="s">
        <v>906</v>
      </c>
      <c r="E59" s="168">
        <v>43800</v>
      </c>
      <c r="F59" s="136" t="s">
        <v>563</v>
      </c>
      <c r="G59" s="136">
        <v>333903970</v>
      </c>
      <c r="H59" s="136">
        <v>223</v>
      </c>
      <c r="I59" s="144">
        <f>4077.01-448.47</f>
        <v>3628.54</v>
      </c>
      <c r="J59" s="136">
        <v>44633</v>
      </c>
      <c r="K59" s="170">
        <v>43819</v>
      </c>
      <c r="L59" s="163">
        <v>43836</v>
      </c>
      <c r="M59" s="136" t="s">
        <v>566</v>
      </c>
    </row>
    <row r="60" spans="1:13" x14ac:dyDescent="0.25">
      <c r="A60" s="158" t="s">
        <v>567</v>
      </c>
      <c r="B60" s="158" t="s">
        <v>568</v>
      </c>
      <c r="C60" s="136" t="s">
        <v>569</v>
      </c>
      <c r="D60" s="167" t="s">
        <v>907</v>
      </c>
      <c r="E60" s="168">
        <v>43770</v>
      </c>
      <c r="F60" s="136" t="s">
        <v>570</v>
      </c>
      <c r="G60" s="136">
        <v>333903927</v>
      </c>
      <c r="H60" s="136">
        <v>223</v>
      </c>
      <c r="I60" s="144">
        <v>9200</v>
      </c>
      <c r="J60" s="136">
        <v>1167</v>
      </c>
      <c r="K60" s="170">
        <v>43787</v>
      </c>
      <c r="L60" s="163">
        <v>43836</v>
      </c>
      <c r="M60" s="136" t="s">
        <v>571</v>
      </c>
    </row>
    <row r="61" spans="1:13" x14ac:dyDescent="0.25">
      <c r="A61" s="158" t="s">
        <v>572</v>
      </c>
      <c r="B61" s="158" t="s">
        <v>828</v>
      </c>
      <c r="C61" s="136" t="s">
        <v>562</v>
      </c>
      <c r="D61" s="167" t="s">
        <v>906</v>
      </c>
      <c r="E61" s="168">
        <v>43800</v>
      </c>
      <c r="F61" s="136" t="s">
        <v>563</v>
      </c>
      <c r="G61" s="136">
        <v>333903970</v>
      </c>
      <c r="H61" s="136">
        <v>223</v>
      </c>
      <c r="I61" s="144">
        <f>3300-363</f>
        <v>2937</v>
      </c>
      <c r="J61" s="136">
        <v>44631</v>
      </c>
      <c r="K61" s="170">
        <v>43819</v>
      </c>
      <c r="L61" s="163">
        <v>43836</v>
      </c>
      <c r="M61" s="136" t="s">
        <v>573</v>
      </c>
    </row>
    <row r="62" spans="1:13" x14ac:dyDescent="0.25">
      <c r="A62" s="158" t="s">
        <v>880</v>
      </c>
      <c r="B62" s="158" t="s">
        <v>881</v>
      </c>
      <c r="C62" s="136" t="s">
        <v>908</v>
      </c>
      <c r="D62" s="167" t="s">
        <v>882</v>
      </c>
      <c r="E62" s="168">
        <v>43800</v>
      </c>
      <c r="F62" s="136" t="s">
        <v>883</v>
      </c>
      <c r="G62" s="136">
        <v>33903007</v>
      </c>
      <c r="H62" s="136">
        <v>223</v>
      </c>
      <c r="I62" s="144">
        <v>1854.54</v>
      </c>
      <c r="J62" s="136">
        <v>10212</v>
      </c>
      <c r="K62" s="170">
        <v>43810</v>
      </c>
      <c r="L62" s="163">
        <v>43836</v>
      </c>
      <c r="M62" s="136" t="s">
        <v>884</v>
      </c>
    </row>
    <row r="63" spans="1:13" x14ac:dyDescent="0.25">
      <c r="A63" s="158" t="s">
        <v>975</v>
      </c>
      <c r="B63" s="150" t="s">
        <v>814</v>
      </c>
      <c r="C63" s="136" t="s">
        <v>473</v>
      </c>
      <c r="D63" s="167" t="s">
        <v>789</v>
      </c>
      <c r="E63" s="168">
        <v>43800</v>
      </c>
      <c r="F63" s="136" t="s">
        <v>559</v>
      </c>
      <c r="G63" s="136">
        <v>333903006</v>
      </c>
      <c r="H63" s="136">
        <v>223</v>
      </c>
      <c r="I63" s="144">
        <v>13359.38</v>
      </c>
      <c r="J63" s="136">
        <v>6699</v>
      </c>
      <c r="K63" s="170">
        <v>43808</v>
      </c>
      <c r="L63" s="163">
        <v>43836</v>
      </c>
      <c r="M63" s="136" t="s">
        <v>560</v>
      </c>
    </row>
    <row r="64" spans="1:13" x14ac:dyDescent="0.25">
      <c r="A64" s="158" t="s">
        <v>976</v>
      </c>
      <c r="B64" s="150" t="s">
        <v>853</v>
      </c>
      <c r="C64" s="136" t="s">
        <v>473</v>
      </c>
      <c r="D64" s="167" t="s">
        <v>909</v>
      </c>
      <c r="E64" s="168">
        <v>43800</v>
      </c>
      <c r="F64" s="136" t="s">
        <v>574</v>
      </c>
      <c r="G64" s="136">
        <v>333903006</v>
      </c>
      <c r="H64" s="136">
        <v>223</v>
      </c>
      <c r="I64" s="144">
        <v>3508.6</v>
      </c>
      <c r="J64" s="136">
        <v>3275</v>
      </c>
      <c r="K64" s="170">
        <v>43817</v>
      </c>
      <c r="L64" s="163">
        <v>43836</v>
      </c>
      <c r="M64" s="136" t="s">
        <v>575</v>
      </c>
    </row>
    <row r="65" spans="1:13" x14ac:dyDescent="0.25">
      <c r="A65" s="158" t="s">
        <v>977</v>
      </c>
      <c r="B65" s="150" t="s">
        <v>829</v>
      </c>
      <c r="C65" s="136" t="s">
        <v>476</v>
      </c>
      <c r="D65" s="167" t="s">
        <v>910</v>
      </c>
      <c r="E65" s="168">
        <v>43800</v>
      </c>
      <c r="F65" s="136" t="s">
        <v>576</v>
      </c>
      <c r="G65" s="136">
        <v>333903007</v>
      </c>
      <c r="H65" s="136">
        <v>223</v>
      </c>
      <c r="I65" s="144">
        <v>6114.61</v>
      </c>
      <c r="J65" s="136">
        <v>8131</v>
      </c>
      <c r="K65" s="170">
        <v>43819</v>
      </c>
      <c r="L65" s="163">
        <v>43836</v>
      </c>
      <c r="M65" s="136" t="s">
        <v>577</v>
      </c>
    </row>
    <row r="66" spans="1:13" x14ac:dyDescent="0.25">
      <c r="A66" s="158" t="s">
        <v>977</v>
      </c>
      <c r="B66" s="150" t="s">
        <v>829</v>
      </c>
      <c r="C66" s="136" t="s">
        <v>476</v>
      </c>
      <c r="D66" s="167" t="s">
        <v>910</v>
      </c>
      <c r="E66" s="168">
        <v>43800</v>
      </c>
      <c r="F66" s="136" t="s">
        <v>578</v>
      </c>
      <c r="G66" s="136">
        <v>333903007</v>
      </c>
      <c r="H66" s="136">
        <v>223</v>
      </c>
      <c r="I66" s="144">
        <v>7646.3</v>
      </c>
      <c r="J66" s="136">
        <v>8095</v>
      </c>
      <c r="K66" s="170">
        <v>43808</v>
      </c>
      <c r="L66" s="163">
        <v>43836</v>
      </c>
      <c r="M66" s="136" t="s">
        <v>579</v>
      </c>
    </row>
    <row r="67" spans="1:13" x14ac:dyDescent="0.25">
      <c r="A67" s="158" t="s">
        <v>580</v>
      </c>
      <c r="B67" s="150" t="s">
        <v>855</v>
      </c>
      <c r="C67" s="136" t="s">
        <v>473</v>
      </c>
      <c r="D67" s="167" t="s">
        <v>911</v>
      </c>
      <c r="E67" s="168">
        <v>43800</v>
      </c>
      <c r="F67" s="136" t="s">
        <v>581</v>
      </c>
      <c r="G67" s="136">
        <v>333903006</v>
      </c>
      <c r="H67" s="136">
        <v>223</v>
      </c>
      <c r="I67" s="144">
        <v>959.1</v>
      </c>
      <c r="J67" s="136">
        <v>28759</v>
      </c>
      <c r="K67" s="170">
        <v>43817</v>
      </c>
      <c r="L67" s="163">
        <v>43836</v>
      </c>
      <c r="M67" s="136" t="s">
        <v>582</v>
      </c>
    </row>
    <row r="68" spans="1:13" x14ac:dyDescent="0.25">
      <c r="A68" s="158" t="s">
        <v>583</v>
      </c>
      <c r="B68" s="150" t="s">
        <v>831</v>
      </c>
      <c r="C68" s="136" t="s">
        <v>473</v>
      </c>
      <c r="D68" s="167" t="s">
        <v>912</v>
      </c>
      <c r="E68" s="168">
        <v>43770</v>
      </c>
      <c r="F68" s="136" t="s">
        <v>584</v>
      </c>
      <c r="G68" s="136">
        <v>333903006</v>
      </c>
      <c r="H68" s="136">
        <v>223</v>
      </c>
      <c r="I68" s="144">
        <v>4740.09</v>
      </c>
      <c r="J68" s="136">
        <v>12650</v>
      </c>
      <c r="K68" s="170">
        <v>43818</v>
      </c>
      <c r="L68" s="163">
        <v>43836</v>
      </c>
      <c r="M68" s="136" t="s">
        <v>585</v>
      </c>
    </row>
    <row r="69" spans="1:13" x14ac:dyDescent="0.25">
      <c r="A69" s="158" t="s">
        <v>978</v>
      </c>
      <c r="B69" s="150" t="s">
        <v>832</v>
      </c>
      <c r="C69" s="136" t="s">
        <v>508</v>
      </c>
      <c r="D69" s="167" t="s">
        <v>913</v>
      </c>
      <c r="E69" s="168">
        <v>43800</v>
      </c>
      <c r="F69" s="136" t="s">
        <v>586</v>
      </c>
      <c r="G69" s="136">
        <v>333903914</v>
      </c>
      <c r="H69" s="136">
        <v>223</v>
      </c>
      <c r="I69" s="144">
        <v>8500</v>
      </c>
      <c r="J69" s="136">
        <v>458</v>
      </c>
      <c r="K69" s="170">
        <v>43818</v>
      </c>
      <c r="L69" s="163">
        <v>43836</v>
      </c>
      <c r="M69" s="136" t="s">
        <v>587</v>
      </c>
    </row>
    <row r="70" spans="1:13" x14ac:dyDescent="0.25">
      <c r="A70" s="158" t="s">
        <v>979</v>
      </c>
      <c r="B70" s="150" t="s">
        <v>820</v>
      </c>
      <c r="C70" s="136" t="s">
        <v>508</v>
      </c>
      <c r="D70" s="167" t="s">
        <v>897</v>
      </c>
      <c r="E70" s="168">
        <v>43800</v>
      </c>
      <c r="F70" s="136" t="s">
        <v>588</v>
      </c>
      <c r="G70" s="136">
        <v>333903914</v>
      </c>
      <c r="H70" s="136">
        <v>223</v>
      </c>
      <c r="I70" s="144">
        <v>2748.55</v>
      </c>
      <c r="J70" s="136">
        <v>167</v>
      </c>
      <c r="K70" s="170">
        <v>43817</v>
      </c>
      <c r="L70" s="163">
        <v>43836</v>
      </c>
      <c r="M70" s="136" t="s">
        <v>589</v>
      </c>
    </row>
    <row r="71" spans="1:13" x14ac:dyDescent="0.25">
      <c r="A71" s="158" t="s">
        <v>980</v>
      </c>
      <c r="B71" s="150" t="s">
        <v>833</v>
      </c>
      <c r="C71" s="136" t="s">
        <v>508</v>
      </c>
      <c r="D71" s="167" t="s">
        <v>914</v>
      </c>
      <c r="E71" s="168">
        <v>43800</v>
      </c>
      <c r="F71" s="136" t="s">
        <v>590</v>
      </c>
      <c r="G71" s="136">
        <v>333903986</v>
      </c>
      <c r="H71" s="136">
        <v>223</v>
      </c>
      <c r="I71" s="144">
        <v>26500</v>
      </c>
      <c r="J71" s="136">
        <v>1235</v>
      </c>
      <c r="K71" s="170">
        <v>43819</v>
      </c>
      <c r="L71" s="163">
        <v>43836</v>
      </c>
      <c r="M71" s="136" t="s">
        <v>591</v>
      </c>
    </row>
    <row r="72" spans="1:13" x14ac:dyDescent="0.25">
      <c r="A72" s="158" t="s">
        <v>592</v>
      </c>
      <c r="B72" s="150" t="s">
        <v>834</v>
      </c>
      <c r="C72" s="136" t="s">
        <v>508</v>
      </c>
      <c r="D72" s="167" t="s">
        <v>915</v>
      </c>
      <c r="E72" s="168">
        <v>43800</v>
      </c>
      <c r="F72" s="136" t="s">
        <v>593</v>
      </c>
      <c r="G72" s="136">
        <v>333903914</v>
      </c>
      <c r="H72" s="136">
        <v>223</v>
      </c>
      <c r="I72" s="144">
        <v>21923.200000000001</v>
      </c>
      <c r="J72" s="136">
        <v>72</v>
      </c>
      <c r="K72" s="170">
        <v>43816</v>
      </c>
      <c r="L72" s="163">
        <v>43836</v>
      </c>
      <c r="M72" s="136" t="s">
        <v>594</v>
      </c>
    </row>
    <row r="73" spans="1:13" x14ac:dyDescent="0.25">
      <c r="A73" s="158" t="s">
        <v>595</v>
      </c>
      <c r="B73" s="150" t="s">
        <v>845</v>
      </c>
      <c r="C73" s="136" t="s">
        <v>596</v>
      </c>
      <c r="D73" s="167" t="s">
        <v>597</v>
      </c>
      <c r="E73" s="168">
        <v>43800</v>
      </c>
      <c r="F73" s="136" t="s">
        <v>598</v>
      </c>
      <c r="G73" s="136">
        <v>333903007</v>
      </c>
      <c r="H73" s="136">
        <v>223</v>
      </c>
      <c r="I73" s="144">
        <v>36280.5</v>
      </c>
      <c r="J73" s="136">
        <v>2502388</v>
      </c>
      <c r="K73" s="170">
        <v>43819</v>
      </c>
      <c r="L73" s="163">
        <v>43836</v>
      </c>
      <c r="M73" s="136" t="s">
        <v>599</v>
      </c>
    </row>
    <row r="74" spans="1:13" x14ac:dyDescent="0.25">
      <c r="A74" s="158" t="s">
        <v>600</v>
      </c>
      <c r="B74" s="150" t="s">
        <v>836</v>
      </c>
      <c r="C74" s="136" t="s">
        <v>601</v>
      </c>
      <c r="D74" s="167" t="s">
        <v>602</v>
      </c>
      <c r="E74" s="168">
        <v>43770</v>
      </c>
      <c r="F74" s="136" t="s">
        <v>603</v>
      </c>
      <c r="G74" s="136">
        <v>333903975</v>
      </c>
      <c r="H74" s="136">
        <v>223</v>
      </c>
      <c r="I74" s="144">
        <f>49170-5408.7</f>
        <v>43761.3</v>
      </c>
      <c r="J74" s="136">
        <v>7886</v>
      </c>
      <c r="K74" s="170">
        <v>43819</v>
      </c>
      <c r="L74" s="163">
        <v>43836</v>
      </c>
      <c r="M74" s="136" t="s">
        <v>604</v>
      </c>
    </row>
    <row r="75" spans="1:13" x14ac:dyDescent="0.25">
      <c r="A75" s="158" t="s">
        <v>605</v>
      </c>
      <c r="B75" s="158" t="s">
        <v>466</v>
      </c>
      <c r="C75" s="136" t="s">
        <v>606</v>
      </c>
      <c r="D75" s="167" t="s">
        <v>916</v>
      </c>
      <c r="E75" s="168">
        <v>43800</v>
      </c>
      <c r="F75" s="136" t="s">
        <v>607</v>
      </c>
      <c r="G75" s="136">
        <v>333903909</v>
      </c>
      <c r="H75" s="136">
        <v>223</v>
      </c>
      <c r="I75" s="144">
        <v>23062.23</v>
      </c>
      <c r="J75" s="136">
        <v>7064</v>
      </c>
      <c r="K75" s="170">
        <v>43829</v>
      </c>
      <c r="L75" s="163">
        <v>43837</v>
      </c>
      <c r="M75" s="136" t="s">
        <v>608</v>
      </c>
    </row>
    <row r="76" spans="1:13" x14ac:dyDescent="0.25">
      <c r="A76" s="158" t="s">
        <v>609</v>
      </c>
      <c r="B76" s="150" t="s">
        <v>862</v>
      </c>
      <c r="C76" s="136" t="s">
        <v>473</v>
      </c>
      <c r="D76" s="167" t="s">
        <v>917</v>
      </c>
      <c r="E76" s="168">
        <v>43800</v>
      </c>
      <c r="F76" s="136" t="s">
        <v>610</v>
      </c>
      <c r="G76" s="136">
        <v>333903006</v>
      </c>
      <c r="H76" s="136">
        <v>223</v>
      </c>
      <c r="I76" s="144">
        <v>38400</v>
      </c>
      <c r="J76" s="136">
        <v>81879</v>
      </c>
      <c r="K76" s="170">
        <v>43817</v>
      </c>
      <c r="L76" s="163">
        <v>43837</v>
      </c>
      <c r="M76" s="136" t="s">
        <v>611</v>
      </c>
    </row>
    <row r="77" spans="1:13" x14ac:dyDescent="0.25">
      <c r="A77" s="158" t="s">
        <v>612</v>
      </c>
      <c r="B77" s="150" t="s">
        <v>845</v>
      </c>
      <c r="C77" s="136" t="s">
        <v>476</v>
      </c>
      <c r="D77" s="167" t="s">
        <v>597</v>
      </c>
      <c r="E77" s="168">
        <v>43800</v>
      </c>
      <c r="F77" s="136" t="s">
        <v>613</v>
      </c>
      <c r="G77" s="136">
        <v>333903007</v>
      </c>
      <c r="H77" s="136">
        <v>223</v>
      </c>
      <c r="I77" s="144">
        <v>97325</v>
      </c>
      <c r="J77" s="136">
        <v>2494758</v>
      </c>
      <c r="K77" s="170">
        <v>43815</v>
      </c>
      <c r="L77" s="163">
        <v>43837</v>
      </c>
      <c r="M77" s="136" t="s">
        <v>614</v>
      </c>
    </row>
    <row r="78" spans="1:13" x14ac:dyDescent="0.25">
      <c r="A78" s="158" t="s">
        <v>981</v>
      </c>
      <c r="B78" s="150" t="s">
        <v>861</v>
      </c>
      <c r="C78" s="136" t="s">
        <v>511</v>
      </c>
      <c r="D78" s="167" t="s">
        <v>918</v>
      </c>
      <c r="E78" s="168">
        <v>43800</v>
      </c>
      <c r="F78" s="136" t="s">
        <v>615</v>
      </c>
      <c r="G78" s="136">
        <v>333903917</v>
      </c>
      <c r="H78" s="136">
        <v>223</v>
      </c>
      <c r="I78" s="144">
        <v>1169.8900000000001</v>
      </c>
      <c r="J78" s="136">
        <v>2886</v>
      </c>
      <c r="K78" s="170">
        <v>43811</v>
      </c>
      <c r="L78" s="163">
        <v>43837</v>
      </c>
      <c r="M78" s="136" t="s">
        <v>616</v>
      </c>
    </row>
    <row r="79" spans="1:13" x14ac:dyDescent="0.25">
      <c r="A79" s="158" t="s">
        <v>981</v>
      </c>
      <c r="B79" s="150" t="s">
        <v>861</v>
      </c>
      <c r="C79" s="136" t="s">
        <v>617</v>
      </c>
      <c r="D79" s="167" t="s">
        <v>918</v>
      </c>
      <c r="E79" s="168">
        <v>43800</v>
      </c>
      <c r="F79" s="136" t="s">
        <v>618</v>
      </c>
      <c r="G79" s="136">
        <v>333903028</v>
      </c>
      <c r="H79" s="136">
        <v>223</v>
      </c>
      <c r="I79" s="144">
        <v>1222.6199999999999</v>
      </c>
      <c r="J79" s="136">
        <v>765</v>
      </c>
      <c r="K79" s="170">
        <v>43815</v>
      </c>
      <c r="L79" s="163">
        <v>43837</v>
      </c>
      <c r="M79" s="136" t="s">
        <v>619</v>
      </c>
    </row>
    <row r="80" spans="1:13" x14ac:dyDescent="0.25">
      <c r="A80" s="158" t="s">
        <v>981</v>
      </c>
      <c r="B80" s="150" t="s">
        <v>861</v>
      </c>
      <c r="C80" s="136" t="s">
        <v>508</v>
      </c>
      <c r="D80" s="167" t="s">
        <v>918</v>
      </c>
      <c r="E80" s="168">
        <v>43800</v>
      </c>
      <c r="F80" s="136" t="s">
        <v>620</v>
      </c>
      <c r="G80" s="136">
        <v>333903914</v>
      </c>
      <c r="H80" s="136">
        <v>223</v>
      </c>
      <c r="I80" s="144">
        <v>10331.120000000001</v>
      </c>
      <c r="J80" s="136">
        <v>118015</v>
      </c>
      <c r="K80" s="170">
        <v>43808</v>
      </c>
      <c r="L80" s="163">
        <v>43837</v>
      </c>
      <c r="M80" s="136" t="s">
        <v>621</v>
      </c>
    </row>
    <row r="81" spans="1:13" x14ac:dyDescent="0.25">
      <c r="A81" s="158" t="s">
        <v>982</v>
      </c>
      <c r="B81" s="150" t="s">
        <v>861</v>
      </c>
      <c r="C81" s="136" t="s">
        <v>508</v>
      </c>
      <c r="D81" s="167" t="s">
        <v>918</v>
      </c>
      <c r="E81" s="168">
        <v>43800</v>
      </c>
      <c r="F81" s="136" t="s">
        <v>620</v>
      </c>
      <c r="G81" s="136">
        <v>333903914</v>
      </c>
      <c r="H81" s="136">
        <v>223</v>
      </c>
      <c r="I81" s="144">
        <v>9646.89</v>
      </c>
      <c r="J81" s="136">
        <v>118020</v>
      </c>
      <c r="K81" s="170">
        <v>43808</v>
      </c>
      <c r="L81" s="163">
        <v>43837</v>
      </c>
      <c r="M81" s="136" t="s">
        <v>622</v>
      </c>
    </row>
    <row r="82" spans="1:13" x14ac:dyDescent="0.25">
      <c r="A82" s="158" t="s">
        <v>982</v>
      </c>
      <c r="B82" s="150" t="s">
        <v>861</v>
      </c>
      <c r="C82" s="136" t="s">
        <v>617</v>
      </c>
      <c r="D82" s="167" t="s">
        <v>918</v>
      </c>
      <c r="E82" s="168">
        <v>43800</v>
      </c>
      <c r="F82" s="136" t="s">
        <v>618</v>
      </c>
      <c r="G82" s="136">
        <v>333903028</v>
      </c>
      <c r="H82" s="136">
        <v>223</v>
      </c>
      <c r="I82" s="144">
        <v>3168.33</v>
      </c>
      <c r="J82" s="136">
        <v>1616</v>
      </c>
      <c r="K82" s="170">
        <v>43810</v>
      </c>
      <c r="L82" s="163">
        <v>43837</v>
      </c>
      <c r="M82" s="136" t="s">
        <v>623</v>
      </c>
    </row>
    <row r="83" spans="1:13" x14ac:dyDescent="0.25">
      <c r="A83" s="158" t="s">
        <v>982</v>
      </c>
      <c r="B83" s="150" t="s">
        <v>861</v>
      </c>
      <c r="C83" s="136" t="s">
        <v>511</v>
      </c>
      <c r="D83" s="167" t="s">
        <v>918</v>
      </c>
      <c r="E83" s="168">
        <v>43800</v>
      </c>
      <c r="F83" s="136" t="s">
        <v>615</v>
      </c>
      <c r="G83" s="136">
        <v>333903917</v>
      </c>
      <c r="H83" s="136">
        <v>223</v>
      </c>
      <c r="I83" s="144">
        <v>1321.9</v>
      </c>
      <c r="J83" s="136">
        <v>2887</v>
      </c>
      <c r="K83" s="170">
        <v>43811</v>
      </c>
      <c r="L83" s="163">
        <v>43837</v>
      </c>
      <c r="M83" s="136" t="s">
        <v>624</v>
      </c>
    </row>
    <row r="84" spans="1:13" x14ac:dyDescent="0.25">
      <c r="A84" s="158" t="s">
        <v>983</v>
      </c>
      <c r="B84" s="150" t="s">
        <v>861</v>
      </c>
      <c r="C84" s="136" t="s">
        <v>617</v>
      </c>
      <c r="D84" s="167" t="s">
        <v>918</v>
      </c>
      <c r="E84" s="168">
        <v>43800</v>
      </c>
      <c r="F84" s="136" t="s">
        <v>618</v>
      </c>
      <c r="G84" s="136">
        <v>333903028</v>
      </c>
      <c r="H84" s="136">
        <v>223</v>
      </c>
      <c r="I84" s="144">
        <v>20028.46</v>
      </c>
      <c r="J84" s="136">
        <v>5192</v>
      </c>
      <c r="K84" s="170">
        <v>43822</v>
      </c>
      <c r="L84" s="163">
        <v>43837</v>
      </c>
      <c r="M84" s="136" t="s">
        <v>625</v>
      </c>
    </row>
    <row r="85" spans="1:13" x14ac:dyDescent="0.25">
      <c r="A85" s="158" t="s">
        <v>983</v>
      </c>
      <c r="B85" s="150" t="s">
        <v>861</v>
      </c>
      <c r="C85" s="136" t="s">
        <v>508</v>
      </c>
      <c r="D85" s="167" t="s">
        <v>918</v>
      </c>
      <c r="E85" s="168">
        <v>43800</v>
      </c>
      <c r="F85" s="136" t="s">
        <v>620</v>
      </c>
      <c r="G85" s="136">
        <v>333903914</v>
      </c>
      <c r="H85" s="136">
        <v>223</v>
      </c>
      <c r="I85" s="144">
        <v>10523.92</v>
      </c>
      <c r="J85" s="136">
        <v>118021</v>
      </c>
      <c r="K85" s="170">
        <v>43808</v>
      </c>
      <c r="L85" s="163">
        <v>43837</v>
      </c>
      <c r="M85" s="136" t="s">
        <v>626</v>
      </c>
    </row>
    <row r="86" spans="1:13" x14ac:dyDescent="0.25">
      <c r="A86" s="158" t="s">
        <v>983</v>
      </c>
      <c r="B86" s="150" t="s">
        <v>861</v>
      </c>
      <c r="C86" s="136" t="s">
        <v>511</v>
      </c>
      <c r="D86" s="167" t="s">
        <v>918</v>
      </c>
      <c r="E86" s="168">
        <v>43800</v>
      </c>
      <c r="F86" s="136" t="s">
        <v>615</v>
      </c>
      <c r="G86" s="136">
        <v>333903917</v>
      </c>
      <c r="H86" s="136">
        <v>223</v>
      </c>
      <c r="I86" s="144">
        <v>1916.76</v>
      </c>
      <c r="J86" s="136">
        <v>2888</v>
      </c>
      <c r="K86" s="170">
        <v>43811</v>
      </c>
      <c r="L86" s="163">
        <v>43837</v>
      </c>
      <c r="M86" s="136" t="s">
        <v>627</v>
      </c>
    </row>
    <row r="87" spans="1:13" x14ac:dyDescent="0.25">
      <c r="A87" s="158" t="s">
        <v>984</v>
      </c>
      <c r="B87" s="150" t="s">
        <v>861</v>
      </c>
      <c r="C87" s="136" t="s">
        <v>508</v>
      </c>
      <c r="D87" s="167" t="s">
        <v>918</v>
      </c>
      <c r="E87" s="168">
        <v>43800</v>
      </c>
      <c r="F87" s="136" t="s">
        <v>620</v>
      </c>
      <c r="G87" s="136">
        <v>333903914</v>
      </c>
      <c r="H87" s="136">
        <v>223</v>
      </c>
      <c r="I87" s="144">
        <v>10109.66</v>
      </c>
      <c r="J87" s="136">
        <v>118016</v>
      </c>
      <c r="K87" s="170">
        <v>43808</v>
      </c>
      <c r="L87" s="163">
        <v>43837</v>
      </c>
      <c r="M87" s="136" t="s">
        <v>628</v>
      </c>
    </row>
    <row r="88" spans="1:13" x14ac:dyDescent="0.25">
      <c r="A88" s="158" t="s">
        <v>629</v>
      </c>
      <c r="B88" s="152" t="s">
        <v>836</v>
      </c>
      <c r="C88" s="136" t="s">
        <v>630</v>
      </c>
      <c r="D88" s="167" t="s">
        <v>602</v>
      </c>
      <c r="E88" s="168">
        <v>43800</v>
      </c>
      <c r="F88" s="136" t="s">
        <v>603</v>
      </c>
      <c r="G88" s="136">
        <v>333903975</v>
      </c>
      <c r="H88" s="136">
        <v>223</v>
      </c>
      <c r="I88" s="144">
        <f>128760-14163.6</f>
        <v>114596.4</v>
      </c>
      <c r="J88" s="136">
        <v>7854</v>
      </c>
      <c r="K88" s="170">
        <v>43811</v>
      </c>
      <c r="L88" s="163">
        <v>43837</v>
      </c>
      <c r="M88" s="136" t="s">
        <v>631</v>
      </c>
    </row>
    <row r="89" spans="1:13" x14ac:dyDescent="0.25">
      <c r="A89" s="158" t="s">
        <v>984</v>
      </c>
      <c r="B89" s="150" t="s">
        <v>861</v>
      </c>
      <c r="C89" s="136" t="s">
        <v>511</v>
      </c>
      <c r="D89" s="167" t="s">
        <v>918</v>
      </c>
      <c r="E89" s="168">
        <v>43800</v>
      </c>
      <c r="F89" s="136" t="s">
        <v>615</v>
      </c>
      <c r="G89" s="136">
        <v>333903917</v>
      </c>
      <c r="H89" s="136">
        <v>223</v>
      </c>
      <c r="I89" s="144">
        <v>1487.14</v>
      </c>
      <c r="J89" s="136">
        <v>2890</v>
      </c>
      <c r="K89" s="170">
        <v>43811</v>
      </c>
      <c r="L89" s="163">
        <v>43837</v>
      </c>
      <c r="M89" s="136" t="s">
        <v>632</v>
      </c>
    </row>
    <row r="90" spans="1:13" x14ac:dyDescent="0.25">
      <c r="A90" s="158" t="s">
        <v>984</v>
      </c>
      <c r="B90" s="150" t="s">
        <v>861</v>
      </c>
      <c r="C90" s="136" t="s">
        <v>617</v>
      </c>
      <c r="D90" s="167" t="s">
        <v>918</v>
      </c>
      <c r="E90" s="168">
        <v>43800</v>
      </c>
      <c r="F90" s="136" t="s">
        <v>618</v>
      </c>
      <c r="G90" s="136">
        <v>333903028</v>
      </c>
      <c r="H90" s="136">
        <v>223</v>
      </c>
      <c r="I90" s="144">
        <v>12617.65</v>
      </c>
      <c r="J90" s="136">
        <v>4482</v>
      </c>
      <c r="K90" s="170">
        <v>43819</v>
      </c>
      <c r="L90" s="163">
        <v>43837</v>
      </c>
      <c r="M90" s="136" t="s">
        <v>633</v>
      </c>
    </row>
    <row r="91" spans="1:13" x14ac:dyDescent="0.25">
      <c r="A91" s="158" t="s">
        <v>985</v>
      </c>
      <c r="B91" s="150" t="s">
        <v>861</v>
      </c>
      <c r="C91" s="136" t="s">
        <v>508</v>
      </c>
      <c r="D91" s="167" t="s">
        <v>918</v>
      </c>
      <c r="E91" s="168">
        <v>43800</v>
      </c>
      <c r="F91" s="136" t="s">
        <v>620</v>
      </c>
      <c r="G91" s="136">
        <v>333903914</v>
      </c>
      <c r="H91" s="136">
        <v>223</v>
      </c>
      <c r="I91" s="144">
        <v>9808.0300000000007</v>
      </c>
      <c r="J91" s="136">
        <v>118017</v>
      </c>
      <c r="K91" s="170">
        <v>43808</v>
      </c>
      <c r="L91" s="163">
        <v>43837</v>
      </c>
      <c r="M91" s="136" t="s">
        <v>634</v>
      </c>
    </row>
    <row r="92" spans="1:13" x14ac:dyDescent="0.25">
      <c r="A92" s="158" t="s">
        <v>635</v>
      </c>
      <c r="B92" s="150" t="s">
        <v>836</v>
      </c>
      <c r="C92" s="136" t="s">
        <v>630</v>
      </c>
      <c r="D92" s="167" t="s">
        <v>602</v>
      </c>
      <c r="E92" s="168">
        <v>43800</v>
      </c>
      <c r="F92" s="136" t="s">
        <v>603</v>
      </c>
      <c r="G92" s="136">
        <v>333903975</v>
      </c>
      <c r="H92" s="136">
        <v>223</v>
      </c>
      <c r="I92" s="144">
        <f>61730-6790.3</f>
        <v>54939.7</v>
      </c>
      <c r="J92" s="136">
        <v>7855</v>
      </c>
      <c r="K92" s="170">
        <v>43811</v>
      </c>
      <c r="L92" s="163">
        <v>43837</v>
      </c>
      <c r="M92" s="136" t="s">
        <v>636</v>
      </c>
    </row>
    <row r="93" spans="1:13" x14ac:dyDescent="0.25">
      <c r="A93" s="158" t="s">
        <v>985</v>
      </c>
      <c r="B93" s="150" t="s">
        <v>861</v>
      </c>
      <c r="C93" s="136" t="s">
        <v>617</v>
      </c>
      <c r="D93" s="167" t="s">
        <v>918</v>
      </c>
      <c r="E93" s="168">
        <v>43800</v>
      </c>
      <c r="F93" s="136" t="s">
        <v>618</v>
      </c>
      <c r="G93" s="136">
        <v>333903028</v>
      </c>
      <c r="H93" s="136">
        <v>223</v>
      </c>
      <c r="I93" s="144">
        <v>9219.7800000000007</v>
      </c>
      <c r="J93" s="136">
        <v>5405</v>
      </c>
      <c r="K93" s="170">
        <v>43829</v>
      </c>
      <c r="L93" s="163">
        <v>43837</v>
      </c>
      <c r="M93" s="136" t="s">
        <v>637</v>
      </c>
    </row>
    <row r="94" spans="1:13" x14ac:dyDescent="0.25">
      <c r="A94" s="158" t="s">
        <v>985</v>
      </c>
      <c r="B94" s="150" t="s">
        <v>861</v>
      </c>
      <c r="C94" s="136" t="s">
        <v>511</v>
      </c>
      <c r="D94" s="167" t="s">
        <v>918</v>
      </c>
      <c r="E94" s="168">
        <v>43800</v>
      </c>
      <c r="F94" s="136" t="s">
        <v>615</v>
      </c>
      <c r="G94" s="136">
        <v>333903917</v>
      </c>
      <c r="H94" s="136">
        <v>223</v>
      </c>
      <c r="I94" s="144">
        <v>1487.14</v>
      </c>
      <c r="J94" s="136">
        <v>2889</v>
      </c>
      <c r="K94" s="170">
        <v>43829</v>
      </c>
      <c r="L94" s="163">
        <v>43837</v>
      </c>
      <c r="M94" s="136" t="s">
        <v>638</v>
      </c>
    </row>
    <row r="95" spans="1:13" x14ac:dyDescent="0.25">
      <c r="A95" s="158" t="s">
        <v>986</v>
      </c>
      <c r="B95" s="150" t="s">
        <v>861</v>
      </c>
      <c r="C95" s="136" t="s">
        <v>617</v>
      </c>
      <c r="D95" s="167" t="s">
        <v>918</v>
      </c>
      <c r="E95" s="168">
        <v>43800</v>
      </c>
      <c r="F95" s="136" t="s">
        <v>618</v>
      </c>
      <c r="G95" s="136">
        <v>333903028</v>
      </c>
      <c r="H95" s="136">
        <v>223</v>
      </c>
      <c r="I95" s="144">
        <v>13000.28</v>
      </c>
      <c r="J95" s="136">
        <v>3671</v>
      </c>
      <c r="K95" s="170">
        <v>43825</v>
      </c>
      <c r="L95" s="163">
        <v>43837</v>
      </c>
      <c r="M95" s="136" t="s">
        <v>639</v>
      </c>
    </row>
    <row r="96" spans="1:13" x14ac:dyDescent="0.25">
      <c r="A96" s="158" t="s">
        <v>919</v>
      </c>
      <c r="B96" s="158" t="s">
        <v>920</v>
      </c>
      <c r="C96" s="136" t="s">
        <v>596</v>
      </c>
      <c r="D96" s="167" t="s">
        <v>885</v>
      </c>
      <c r="E96" s="168">
        <v>43800</v>
      </c>
      <c r="F96" s="136" t="s">
        <v>921</v>
      </c>
      <c r="G96" s="136">
        <v>333903007</v>
      </c>
      <c r="H96" s="136">
        <v>223</v>
      </c>
      <c r="I96" s="144">
        <v>555.20000000000005</v>
      </c>
      <c r="J96" s="136">
        <v>733</v>
      </c>
      <c r="K96" s="170">
        <v>43822</v>
      </c>
      <c r="L96" s="163">
        <v>43837</v>
      </c>
      <c r="M96" s="136" t="s">
        <v>886</v>
      </c>
    </row>
    <row r="97" spans="1:13" x14ac:dyDescent="0.25">
      <c r="A97" s="158" t="s">
        <v>987</v>
      </c>
      <c r="B97" s="150" t="s">
        <v>852</v>
      </c>
      <c r="C97" s="136" t="s">
        <v>656</v>
      </c>
      <c r="D97" s="167" t="s">
        <v>922</v>
      </c>
      <c r="E97" s="168">
        <v>43800</v>
      </c>
      <c r="F97" s="136" t="s">
        <v>657</v>
      </c>
      <c r="G97" s="136">
        <v>333903903</v>
      </c>
      <c r="H97" s="136">
        <v>223</v>
      </c>
      <c r="I97" s="144">
        <v>119204.98</v>
      </c>
      <c r="J97" s="136">
        <v>7291</v>
      </c>
      <c r="K97" s="170">
        <v>43830</v>
      </c>
      <c r="L97" s="163">
        <v>43837</v>
      </c>
      <c r="M97" s="136" t="s">
        <v>658</v>
      </c>
    </row>
    <row r="98" spans="1:13" x14ac:dyDescent="0.25">
      <c r="A98" s="158" t="s">
        <v>988</v>
      </c>
      <c r="B98" s="150" t="s">
        <v>849</v>
      </c>
      <c r="C98" s="136" t="s">
        <v>656</v>
      </c>
      <c r="D98" s="167" t="s">
        <v>923</v>
      </c>
      <c r="E98" s="168">
        <v>43800</v>
      </c>
      <c r="F98" s="136" t="s">
        <v>659</v>
      </c>
      <c r="G98" s="136">
        <v>333903903</v>
      </c>
      <c r="H98" s="136">
        <v>223</v>
      </c>
      <c r="I98" s="144">
        <v>86174.38</v>
      </c>
      <c r="J98" s="136">
        <v>317</v>
      </c>
      <c r="K98" s="170">
        <v>43830</v>
      </c>
      <c r="L98" s="163">
        <v>43838</v>
      </c>
      <c r="M98" s="136" t="s">
        <v>660</v>
      </c>
    </row>
    <row r="99" spans="1:13" x14ac:dyDescent="0.25">
      <c r="A99" s="158" t="s">
        <v>989</v>
      </c>
      <c r="B99" s="150" t="s">
        <v>849</v>
      </c>
      <c r="C99" s="136" t="s">
        <v>656</v>
      </c>
      <c r="D99" s="167" t="s">
        <v>923</v>
      </c>
      <c r="E99" s="168">
        <v>43800</v>
      </c>
      <c r="F99" s="136" t="s">
        <v>661</v>
      </c>
      <c r="G99" s="136">
        <v>333903903</v>
      </c>
      <c r="H99" s="136">
        <v>223</v>
      </c>
      <c r="I99" s="144">
        <v>28878.5</v>
      </c>
      <c r="J99" s="136">
        <v>315</v>
      </c>
      <c r="K99" s="170">
        <v>43830</v>
      </c>
      <c r="L99" s="163">
        <v>43838</v>
      </c>
      <c r="M99" s="136" t="s">
        <v>662</v>
      </c>
    </row>
    <row r="100" spans="1:13" x14ac:dyDescent="0.25">
      <c r="A100" s="158" t="s">
        <v>990</v>
      </c>
      <c r="B100" s="150" t="s">
        <v>861</v>
      </c>
      <c r="C100" s="136" t="s">
        <v>617</v>
      </c>
      <c r="D100" s="167" t="s">
        <v>918</v>
      </c>
      <c r="E100" s="168">
        <v>43800</v>
      </c>
      <c r="F100" s="136" t="s">
        <v>618</v>
      </c>
      <c r="G100" s="136">
        <v>333903028</v>
      </c>
      <c r="H100" s="136">
        <v>223</v>
      </c>
      <c r="I100" s="144">
        <v>1451.79</v>
      </c>
      <c r="J100" s="136">
        <v>5401</v>
      </c>
      <c r="K100" s="170">
        <v>43818</v>
      </c>
      <c r="L100" s="163">
        <v>43838</v>
      </c>
      <c r="M100" s="136" t="s">
        <v>640</v>
      </c>
    </row>
    <row r="101" spans="1:13" x14ac:dyDescent="0.25">
      <c r="A101" s="158" t="s">
        <v>641</v>
      </c>
      <c r="B101" s="150" t="s">
        <v>840</v>
      </c>
      <c r="C101" s="136" t="s">
        <v>473</v>
      </c>
      <c r="D101" s="167" t="s">
        <v>777</v>
      </c>
      <c r="E101" s="168">
        <v>43800</v>
      </c>
      <c r="F101" s="136" t="s">
        <v>642</v>
      </c>
      <c r="G101" s="136">
        <v>333903006</v>
      </c>
      <c r="H101" s="136">
        <v>223</v>
      </c>
      <c r="I101" s="144">
        <v>15408</v>
      </c>
      <c r="J101" s="136">
        <v>98358</v>
      </c>
      <c r="K101" s="170">
        <v>43829</v>
      </c>
      <c r="L101" s="163">
        <v>43838</v>
      </c>
      <c r="M101" s="136" t="s">
        <v>643</v>
      </c>
    </row>
    <row r="102" spans="1:13" x14ac:dyDescent="0.25">
      <c r="A102" s="158" t="s">
        <v>991</v>
      </c>
      <c r="B102" s="150" t="s">
        <v>846</v>
      </c>
      <c r="C102" s="136" t="s">
        <v>656</v>
      </c>
      <c r="D102" s="167" t="s">
        <v>924</v>
      </c>
      <c r="E102" s="168">
        <v>43800</v>
      </c>
      <c r="F102" s="136" t="s">
        <v>663</v>
      </c>
      <c r="G102" s="136">
        <v>333903903</v>
      </c>
      <c r="H102" s="136">
        <v>223</v>
      </c>
      <c r="I102" s="144">
        <f>405649.82-45452.43</f>
        <v>360197.39</v>
      </c>
      <c r="J102" s="136">
        <v>33632</v>
      </c>
      <c r="K102" s="170">
        <v>43830</v>
      </c>
      <c r="L102" s="163">
        <v>43838</v>
      </c>
      <c r="M102" s="136" t="s">
        <v>664</v>
      </c>
    </row>
    <row r="103" spans="1:13" x14ac:dyDescent="0.25">
      <c r="A103" s="158" t="s">
        <v>644</v>
      </c>
      <c r="B103" s="150" t="s">
        <v>840</v>
      </c>
      <c r="C103" s="136" t="s">
        <v>473</v>
      </c>
      <c r="D103" s="167" t="s">
        <v>925</v>
      </c>
      <c r="E103" s="168">
        <v>43800</v>
      </c>
      <c r="F103" s="136" t="s">
        <v>645</v>
      </c>
      <c r="G103" s="136">
        <v>333903006</v>
      </c>
      <c r="H103" s="136">
        <v>223</v>
      </c>
      <c r="I103" s="144">
        <v>134818.69</v>
      </c>
      <c r="J103" s="136">
        <v>30692</v>
      </c>
      <c r="K103" s="170">
        <v>43822</v>
      </c>
      <c r="L103" s="163">
        <v>43838</v>
      </c>
      <c r="M103" s="136" t="s">
        <v>646</v>
      </c>
    </row>
    <row r="104" spans="1:13" x14ac:dyDescent="0.25">
      <c r="A104" s="158" t="s">
        <v>647</v>
      </c>
      <c r="B104" s="150" t="s">
        <v>863</v>
      </c>
      <c r="C104" s="136" t="s">
        <v>473</v>
      </c>
      <c r="D104" s="167" t="s">
        <v>926</v>
      </c>
      <c r="E104" s="168">
        <v>43800</v>
      </c>
      <c r="F104" s="136" t="s">
        <v>648</v>
      </c>
      <c r="G104" s="136">
        <v>333903006</v>
      </c>
      <c r="H104" s="136">
        <v>223</v>
      </c>
      <c r="I104" s="144">
        <v>2248.9</v>
      </c>
      <c r="J104" s="136">
        <v>1106</v>
      </c>
      <c r="K104" s="170">
        <v>43819</v>
      </c>
      <c r="L104" s="163">
        <v>43838</v>
      </c>
      <c r="M104" s="136" t="s">
        <v>649</v>
      </c>
    </row>
    <row r="105" spans="1:13" x14ac:dyDescent="0.25">
      <c r="A105" s="158" t="s">
        <v>992</v>
      </c>
      <c r="B105" s="150" t="s">
        <v>846</v>
      </c>
      <c r="C105" s="136" t="s">
        <v>656</v>
      </c>
      <c r="D105" s="167" t="s">
        <v>924</v>
      </c>
      <c r="E105" s="168">
        <v>43800</v>
      </c>
      <c r="F105" s="136" t="s">
        <v>663</v>
      </c>
      <c r="G105" s="136">
        <v>333903903</v>
      </c>
      <c r="H105" s="136">
        <v>223</v>
      </c>
      <c r="I105" s="144">
        <f>51063.34-6852.39</f>
        <v>44210.95</v>
      </c>
      <c r="J105" s="136">
        <v>33464</v>
      </c>
      <c r="K105" s="170">
        <v>43830</v>
      </c>
      <c r="L105" s="163">
        <v>43838</v>
      </c>
      <c r="M105" s="136" t="s">
        <v>665</v>
      </c>
    </row>
    <row r="106" spans="1:13" x14ac:dyDescent="0.25">
      <c r="A106" s="158" t="s">
        <v>650</v>
      </c>
      <c r="B106" s="150" t="s">
        <v>864</v>
      </c>
      <c r="C106" s="136" t="s">
        <v>476</v>
      </c>
      <c r="D106" s="167" t="s">
        <v>927</v>
      </c>
      <c r="E106" s="168">
        <v>43800</v>
      </c>
      <c r="F106" s="136" t="s">
        <v>651</v>
      </c>
      <c r="G106" s="136">
        <v>333903007</v>
      </c>
      <c r="H106" s="136">
        <v>223</v>
      </c>
      <c r="I106" s="144">
        <v>5753.3</v>
      </c>
      <c r="J106" s="136">
        <v>5716</v>
      </c>
      <c r="K106" s="170">
        <v>43818</v>
      </c>
      <c r="L106" s="163">
        <v>43838</v>
      </c>
      <c r="M106" s="136" t="s">
        <v>652</v>
      </c>
    </row>
    <row r="107" spans="1:13" x14ac:dyDescent="0.25">
      <c r="A107" s="158" t="s">
        <v>653</v>
      </c>
      <c r="B107" s="150" t="s">
        <v>865</v>
      </c>
      <c r="C107" s="136" t="s">
        <v>473</v>
      </c>
      <c r="D107" s="167" t="s">
        <v>928</v>
      </c>
      <c r="E107" s="168">
        <v>43800</v>
      </c>
      <c r="F107" s="136" t="s">
        <v>654</v>
      </c>
      <c r="G107" s="136">
        <v>333903006</v>
      </c>
      <c r="H107" s="136">
        <v>223</v>
      </c>
      <c r="I107" s="144">
        <v>1232</v>
      </c>
      <c r="J107" s="136">
        <v>2272</v>
      </c>
      <c r="K107" s="170">
        <v>43819</v>
      </c>
      <c r="L107" s="163">
        <v>43838</v>
      </c>
      <c r="M107" s="136" t="s">
        <v>655</v>
      </c>
    </row>
    <row r="108" spans="1:13" x14ac:dyDescent="0.25">
      <c r="A108" s="158" t="s">
        <v>993</v>
      </c>
      <c r="B108" s="150" t="s">
        <v>846</v>
      </c>
      <c r="C108" s="136" t="s">
        <v>656</v>
      </c>
      <c r="D108" s="167" t="s">
        <v>924</v>
      </c>
      <c r="E108" s="168">
        <v>43800</v>
      </c>
      <c r="F108" s="136" t="s">
        <v>663</v>
      </c>
      <c r="G108" s="136">
        <v>333903903</v>
      </c>
      <c r="H108" s="136">
        <v>223</v>
      </c>
      <c r="I108" s="144">
        <f>58665.15-8133.55</f>
        <v>50531.6</v>
      </c>
      <c r="J108" s="136">
        <v>33633</v>
      </c>
      <c r="K108" s="170">
        <v>43830</v>
      </c>
      <c r="L108" s="163">
        <v>43838</v>
      </c>
      <c r="M108" s="136" t="s">
        <v>666</v>
      </c>
    </row>
    <row r="109" spans="1:13" x14ac:dyDescent="0.25">
      <c r="A109" s="158" t="s">
        <v>994</v>
      </c>
      <c r="B109" s="150" t="s">
        <v>858</v>
      </c>
      <c r="C109" s="136" t="s">
        <v>473</v>
      </c>
      <c r="D109" s="167" t="s">
        <v>929</v>
      </c>
      <c r="E109" s="168">
        <v>43678</v>
      </c>
      <c r="F109" s="136" t="s">
        <v>667</v>
      </c>
      <c r="G109" s="136">
        <v>333903006</v>
      </c>
      <c r="H109" s="136">
        <v>223</v>
      </c>
      <c r="I109" s="144">
        <v>72000</v>
      </c>
      <c r="J109" s="136">
        <v>1880444</v>
      </c>
      <c r="K109" s="170">
        <v>43830</v>
      </c>
      <c r="L109" s="163">
        <v>43838</v>
      </c>
      <c r="M109" s="136" t="s">
        <v>668</v>
      </c>
    </row>
    <row r="110" spans="1:13" x14ac:dyDescent="0.25">
      <c r="A110" s="158" t="s">
        <v>995</v>
      </c>
      <c r="B110" s="150" t="s">
        <v>854</v>
      </c>
      <c r="C110" s="136" t="s">
        <v>473</v>
      </c>
      <c r="D110" s="167" t="s">
        <v>930</v>
      </c>
      <c r="E110" s="168">
        <v>43800</v>
      </c>
      <c r="F110" s="136" t="s">
        <v>669</v>
      </c>
      <c r="G110" s="136">
        <v>333903006</v>
      </c>
      <c r="H110" s="136">
        <v>223</v>
      </c>
      <c r="I110" s="144">
        <v>48000</v>
      </c>
      <c r="J110" s="136">
        <v>97682</v>
      </c>
      <c r="K110" s="170">
        <v>43819</v>
      </c>
      <c r="L110" s="163">
        <v>43838</v>
      </c>
      <c r="M110" s="136" t="s">
        <v>670</v>
      </c>
    </row>
    <row r="111" spans="1:13" x14ac:dyDescent="0.25">
      <c r="A111" s="158" t="s">
        <v>671</v>
      </c>
      <c r="B111" s="150" t="s">
        <v>866</v>
      </c>
      <c r="C111" s="136" t="s">
        <v>473</v>
      </c>
      <c r="D111" s="167" t="s">
        <v>931</v>
      </c>
      <c r="E111" s="168">
        <v>43770</v>
      </c>
      <c r="F111" s="136" t="s">
        <v>672</v>
      </c>
      <c r="G111" s="136">
        <v>333903006</v>
      </c>
      <c r="H111" s="136">
        <v>223</v>
      </c>
      <c r="I111" s="144">
        <v>35199.42</v>
      </c>
      <c r="J111" s="136">
        <v>1158726</v>
      </c>
      <c r="K111" s="170">
        <v>43825</v>
      </c>
      <c r="L111" s="163">
        <v>43838</v>
      </c>
      <c r="M111" s="136" t="s">
        <v>673</v>
      </c>
    </row>
    <row r="112" spans="1:13" x14ac:dyDescent="0.25">
      <c r="A112" s="158" t="s">
        <v>996</v>
      </c>
      <c r="B112" s="150" t="s">
        <v>848</v>
      </c>
      <c r="C112" s="136" t="s">
        <v>473</v>
      </c>
      <c r="D112" s="167" t="s">
        <v>925</v>
      </c>
      <c r="E112" s="168">
        <v>43800</v>
      </c>
      <c r="F112" s="136" t="s">
        <v>674</v>
      </c>
      <c r="G112" s="136">
        <v>333903006</v>
      </c>
      <c r="H112" s="136">
        <v>223</v>
      </c>
      <c r="I112" s="144">
        <v>8415</v>
      </c>
      <c r="J112" s="136">
        <v>30597</v>
      </c>
      <c r="K112" s="170">
        <v>43826</v>
      </c>
      <c r="L112" s="163">
        <v>43838</v>
      </c>
      <c r="M112" s="136" t="s">
        <v>675</v>
      </c>
    </row>
    <row r="113" spans="1:13" x14ac:dyDescent="0.25">
      <c r="A113" s="158" t="s">
        <v>997</v>
      </c>
      <c r="B113" s="150" t="s">
        <v>867</v>
      </c>
      <c r="C113" s="136" t="s">
        <v>473</v>
      </c>
      <c r="D113" s="167" t="s">
        <v>932</v>
      </c>
      <c r="E113" s="168">
        <v>43800</v>
      </c>
      <c r="F113" s="136" t="s">
        <v>676</v>
      </c>
      <c r="G113" s="136">
        <v>333903006</v>
      </c>
      <c r="H113" s="136">
        <v>223</v>
      </c>
      <c r="I113" s="144">
        <v>198.72</v>
      </c>
      <c r="J113" s="136">
        <v>8671</v>
      </c>
      <c r="K113" s="170">
        <v>43826</v>
      </c>
      <c r="L113" s="163">
        <v>43838</v>
      </c>
      <c r="M113" s="136" t="s">
        <v>677</v>
      </c>
    </row>
    <row r="114" spans="1:13" x14ac:dyDescent="0.25">
      <c r="A114" s="158" t="s">
        <v>678</v>
      </c>
      <c r="B114" s="150" t="s">
        <v>815</v>
      </c>
      <c r="C114" s="136" t="s">
        <v>473</v>
      </c>
      <c r="D114" s="167" t="s">
        <v>894</v>
      </c>
      <c r="E114" s="168">
        <v>43770</v>
      </c>
      <c r="F114" s="136" t="s">
        <v>679</v>
      </c>
      <c r="G114" s="136">
        <v>333903006</v>
      </c>
      <c r="H114" s="136">
        <v>223</v>
      </c>
      <c r="I114" s="144">
        <v>132</v>
      </c>
      <c r="J114" s="136">
        <v>217777</v>
      </c>
      <c r="K114" s="170">
        <v>43818</v>
      </c>
      <c r="L114" s="163">
        <v>43838</v>
      </c>
      <c r="M114" s="136" t="s">
        <v>680</v>
      </c>
    </row>
    <row r="115" spans="1:13" x14ac:dyDescent="0.25">
      <c r="A115" s="158" t="s">
        <v>580</v>
      </c>
      <c r="B115" s="150" t="s">
        <v>830</v>
      </c>
      <c r="C115" s="136" t="s">
        <v>473</v>
      </c>
      <c r="D115" s="167" t="s">
        <v>911</v>
      </c>
      <c r="E115" s="168">
        <v>43800</v>
      </c>
      <c r="F115" s="136" t="s">
        <v>581</v>
      </c>
      <c r="G115" s="136">
        <v>333903006</v>
      </c>
      <c r="H115" s="136">
        <v>223</v>
      </c>
      <c r="I115" s="144">
        <v>3508.8</v>
      </c>
      <c r="J115" s="136">
        <v>28625</v>
      </c>
      <c r="K115" s="170">
        <v>43818</v>
      </c>
      <c r="L115" s="163">
        <v>43838</v>
      </c>
      <c r="M115" s="136" t="s">
        <v>681</v>
      </c>
    </row>
    <row r="116" spans="1:13" x14ac:dyDescent="0.25">
      <c r="A116" s="158" t="s">
        <v>682</v>
      </c>
      <c r="B116" s="150" t="s">
        <v>815</v>
      </c>
      <c r="C116" s="136" t="s">
        <v>473</v>
      </c>
      <c r="D116" s="167" t="s">
        <v>894</v>
      </c>
      <c r="E116" s="168">
        <v>43800</v>
      </c>
      <c r="F116" s="136" t="s">
        <v>683</v>
      </c>
      <c r="G116" s="136">
        <v>333903006</v>
      </c>
      <c r="H116" s="136">
        <v>223</v>
      </c>
      <c r="I116" s="144">
        <v>1510.9</v>
      </c>
      <c r="J116" s="136">
        <v>220068</v>
      </c>
      <c r="K116" s="170">
        <v>43818</v>
      </c>
      <c r="L116" s="163">
        <v>43838</v>
      </c>
      <c r="M116" s="136" t="s">
        <v>684</v>
      </c>
    </row>
    <row r="117" spans="1:13" x14ac:dyDescent="0.25">
      <c r="A117" s="158" t="s">
        <v>685</v>
      </c>
      <c r="B117" s="150" t="s">
        <v>856</v>
      </c>
      <c r="C117" s="136" t="s">
        <v>476</v>
      </c>
      <c r="D117" s="167" t="s">
        <v>933</v>
      </c>
      <c r="E117" s="168">
        <v>43800</v>
      </c>
      <c r="F117" s="136" t="s">
        <v>686</v>
      </c>
      <c r="G117" s="136">
        <v>333903007</v>
      </c>
      <c r="H117" s="136">
        <v>223</v>
      </c>
      <c r="I117" s="144">
        <v>17599.400000000001</v>
      </c>
      <c r="J117" s="136">
        <v>93</v>
      </c>
      <c r="K117" s="170">
        <v>43825</v>
      </c>
      <c r="L117" s="163">
        <v>43838</v>
      </c>
      <c r="M117" s="136" t="s">
        <v>687</v>
      </c>
    </row>
    <row r="118" spans="1:13" x14ac:dyDescent="0.25">
      <c r="A118" s="158" t="s">
        <v>688</v>
      </c>
      <c r="B118" s="150" t="s">
        <v>857</v>
      </c>
      <c r="C118" s="136" t="s">
        <v>473</v>
      </c>
      <c r="D118" s="167" t="s">
        <v>905</v>
      </c>
      <c r="E118" s="168">
        <v>43800</v>
      </c>
      <c r="F118" s="136" t="s">
        <v>689</v>
      </c>
      <c r="G118" s="136">
        <v>333903006</v>
      </c>
      <c r="H118" s="136">
        <v>223</v>
      </c>
      <c r="I118" s="144">
        <v>146539.57999999999</v>
      </c>
      <c r="J118" s="136">
        <v>421243</v>
      </c>
      <c r="K118" s="170">
        <v>43809</v>
      </c>
      <c r="L118" s="163">
        <v>43838</v>
      </c>
      <c r="M118" s="136" t="s">
        <v>690</v>
      </c>
    </row>
    <row r="119" spans="1:13" x14ac:dyDescent="0.25">
      <c r="A119" s="158" t="s">
        <v>998</v>
      </c>
      <c r="B119" s="150" t="s">
        <v>852</v>
      </c>
      <c r="C119" s="136" t="s">
        <v>656</v>
      </c>
      <c r="D119" s="167" t="s">
        <v>922</v>
      </c>
      <c r="E119" s="168">
        <v>43800</v>
      </c>
      <c r="F119" s="136" t="s">
        <v>691</v>
      </c>
      <c r="G119" s="136">
        <v>333903903</v>
      </c>
      <c r="H119" s="136">
        <v>223</v>
      </c>
      <c r="I119" s="144">
        <v>257909.12</v>
      </c>
      <c r="J119" s="136">
        <v>7296</v>
      </c>
      <c r="K119" s="170">
        <v>43830</v>
      </c>
      <c r="L119" s="163">
        <v>43838</v>
      </c>
      <c r="M119" s="136" t="s">
        <v>692</v>
      </c>
    </row>
    <row r="120" spans="1:13" x14ac:dyDescent="0.25">
      <c r="A120" s="158" t="s">
        <v>693</v>
      </c>
      <c r="B120" s="150" t="s">
        <v>868</v>
      </c>
      <c r="C120" s="136" t="s">
        <v>694</v>
      </c>
      <c r="D120" s="167" t="s">
        <v>934</v>
      </c>
      <c r="E120" s="168">
        <v>43770</v>
      </c>
      <c r="F120" s="136" t="s">
        <v>695</v>
      </c>
      <c r="G120" s="136">
        <v>333903956</v>
      </c>
      <c r="H120" s="136">
        <v>223</v>
      </c>
      <c r="I120" s="144">
        <v>3650</v>
      </c>
      <c r="J120" s="136">
        <v>2620</v>
      </c>
      <c r="K120" s="170">
        <v>43794</v>
      </c>
      <c r="L120" s="163">
        <v>43838</v>
      </c>
      <c r="M120" s="136" t="s">
        <v>696</v>
      </c>
    </row>
    <row r="121" spans="1:13" x14ac:dyDescent="0.25">
      <c r="A121" s="158" t="s">
        <v>711</v>
      </c>
      <c r="B121" s="150" t="s">
        <v>844</v>
      </c>
      <c r="C121" s="136" t="s">
        <v>630</v>
      </c>
      <c r="D121" s="167" t="s">
        <v>935</v>
      </c>
      <c r="E121" s="168">
        <v>43800</v>
      </c>
      <c r="F121" s="136" t="s">
        <v>712</v>
      </c>
      <c r="G121" s="136">
        <v>333903975</v>
      </c>
      <c r="H121" s="136">
        <v>223</v>
      </c>
      <c r="I121" s="144">
        <v>3857.42</v>
      </c>
      <c r="J121" s="136">
        <v>1473</v>
      </c>
      <c r="K121" s="170">
        <v>43830</v>
      </c>
      <c r="L121" s="163">
        <v>43838</v>
      </c>
      <c r="M121" s="136" t="s">
        <v>713</v>
      </c>
    </row>
    <row r="122" spans="1:13" x14ac:dyDescent="0.25">
      <c r="A122" s="158" t="s">
        <v>697</v>
      </c>
      <c r="B122" s="150" t="s">
        <v>869</v>
      </c>
      <c r="C122" s="136" t="s">
        <v>476</v>
      </c>
      <c r="D122" s="167" t="s">
        <v>936</v>
      </c>
      <c r="E122" s="168">
        <v>43800</v>
      </c>
      <c r="F122" s="136" t="s">
        <v>698</v>
      </c>
      <c r="G122" s="136">
        <v>333903007</v>
      </c>
      <c r="H122" s="136">
        <v>223</v>
      </c>
      <c r="I122" s="144">
        <v>218790</v>
      </c>
      <c r="J122" s="136">
        <v>164429</v>
      </c>
      <c r="K122" s="170">
        <v>43825</v>
      </c>
      <c r="L122" s="163">
        <v>43838</v>
      </c>
      <c r="M122" s="136" t="s">
        <v>699</v>
      </c>
    </row>
    <row r="123" spans="1:13" x14ac:dyDescent="0.25">
      <c r="A123" s="158" t="s">
        <v>703</v>
      </c>
      <c r="B123" s="150" t="s">
        <v>870</v>
      </c>
      <c r="C123" s="136" t="s">
        <v>476</v>
      </c>
      <c r="D123" s="167" t="s">
        <v>937</v>
      </c>
      <c r="E123" s="168">
        <v>43800</v>
      </c>
      <c r="F123" s="136" t="s">
        <v>704</v>
      </c>
      <c r="G123" s="136">
        <v>333903007</v>
      </c>
      <c r="H123" s="136">
        <v>223</v>
      </c>
      <c r="I123" s="144">
        <v>38436.81</v>
      </c>
      <c r="J123" s="136">
        <v>118513</v>
      </c>
      <c r="K123" s="170">
        <v>43825</v>
      </c>
      <c r="L123" s="163">
        <v>43838</v>
      </c>
      <c r="M123" s="136" t="s">
        <v>705</v>
      </c>
    </row>
    <row r="124" spans="1:13" x14ac:dyDescent="0.25">
      <c r="A124" s="158" t="s">
        <v>700</v>
      </c>
      <c r="B124" s="150" t="s">
        <v>851</v>
      </c>
      <c r="C124" s="136" t="s">
        <v>476</v>
      </c>
      <c r="D124" s="167" t="s">
        <v>938</v>
      </c>
      <c r="E124" s="168">
        <v>43800</v>
      </c>
      <c r="F124" s="136" t="s">
        <v>701</v>
      </c>
      <c r="G124" s="136">
        <v>333903007</v>
      </c>
      <c r="H124" s="136">
        <v>223</v>
      </c>
      <c r="I124" s="144">
        <v>2127.6</v>
      </c>
      <c r="J124" s="136">
        <v>1885</v>
      </c>
      <c r="K124" s="170">
        <v>43811</v>
      </c>
      <c r="L124" s="163">
        <v>43838</v>
      </c>
      <c r="M124" s="136" t="s">
        <v>702</v>
      </c>
    </row>
    <row r="125" spans="1:13" x14ac:dyDescent="0.25">
      <c r="A125" s="158" t="s">
        <v>999</v>
      </c>
      <c r="B125" s="150" t="s">
        <v>850</v>
      </c>
      <c r="C125" s="136" t="s">
        <v>706</v>
      </c>
      <c r="D125" s="167" t="s">
        <v>939</v>
      </c>
      <c r="E125" s="168">
        <v>43800</v>
      </c>
      <c r="F125" s="136" t="s">
        <v>707</v>
      </c>
      <c r="G125" s="136">
        <v>333903905</v>
      </c>
      <c r="H125" s="136">
        <v>223</v>
      </c>
      <c r="I125" s="144">
        <v>1194.9000000000001</v>
      </c>
      <c r="J125" s="136">
        <v>463969</v>
      </c>
      <c r="K125" s="170">
        <v>43830</v>
      </c>
      <c r="L125" s="163">
        <v>43838</v>
      </c>
      <c r="M125" s="136" t="s">
        <v>708</v>
      </c>
    </row>
    <row r="126" spans="1:13" x14ac:dyDescent="0.25">
      <c r="A126" s="158" t="s">
        <v>999</v>
      </c>
      <c r="B126" s="150" t="s">
        <v>850</v>
      </c>
      <c r="C126" s="136" t="s">
        <v>706</v>
      </c>
      <c r="D126" s="167" t="s">
        <v>939</v>
      </c>
      <c r="E126" s="168">
        <v>43800</v>
      </c>
      <c r="F126" s="136" t="s">
        <v>709</v>
      </c>
      <c r="G126" s="136">
        <v>333903905</v>
      </c>
      <c r="H126" s="136">
        <v>223</v>
      </c>
      <c r="I126" s="144">
        <v>365.7</v>
      </c>
      <c r="J126" s="136">
        <v>463969</v>
      </c>
      <c r="K126" s="170">
        <v>43830</v>
      </c>
      <c r="L126" s="163">
        <v>43838</v>
      </c>
      <c r="M126" s="136" t="s">
        <v>710</v>
      </c>
    </row>
    <row r="127" spans="1:13" x14ac:dyDescent="0.25">
      <c r="A127" s="158" t="s">
        <v>977</v>
      </c>
      <c r="B127" s="150" t="s">
        <v>829</v>
      </c>
      <c r="C127" s="136" t="s">
        <v>476</v>
      </c>
      <c r="D127" s="167" t="s">
        <v>910</v>
      </c>
      <c r="E127" s="168">
        <v>43800</v>
      </c>
      <c r="F127" s="136" t="s">
        <v>578</v>
      </c>
      <c r="G127" s="136">
        <v>333903007</v>
      </c>
      <c r="H127" s="136">
        <v>223</v>
      </c>
      <c r="I127" s="144">
        <v>15440.49</v>
      </c>
      <c r="J127" s="136">
        <v>8134</v>
      </c>
      <c r="K127" s="170">
        <v>43819</v>
      </c>
      <c r="L127" s="163">
        <v>43838</v>
      </c>
      <c r="M127" s="136" t="s">
        <v>714</v>
      </c>
    </row>
    <row r="128" spans="1:13" x14ac:dyDescent="0.25">
      <c r="A128" s="158" t="s">
        <v>715</v>
      </c>
      <c r="B128" s="150" t="s">
        <v>812</v>
      </c>
      <c r="C128" s="136" t="s">
        <v>473</v>
      </c>
      <c r="D128" s="167" t="s">
        <v>727</v>
      </c>
      <c r="E128" s="168">
        <v>43800</v>
      </c>
      <c r="F128" s="136" t="s">
        <v>716</v>
      </c>
      <c r="G128" s="136">
        <v>333903006</v>
      </c>
      <c r="H128" s="136">
        <v>223</v>
      </c>
      <c r="I128" s="144">
        <v>1930</v>
      </c>
      <c r="J128" s="136">
        <v>14104</v>
      </c>
      <c r="K128" s="170">
        <v>43825</v>
      </c>
      <c r="L128" s="163">
        <v>43838</v>
      </c>
      <c r="M128" s="136" t="s">
        <v>717</v>
      </c>
    </row>
    <row r="129" spans="1:13" x14ac:dyDescent="0.25">
      <c r="A129" s="158" t="s">
        <v>718</v>
      </c>
      <c r="B129" s="150" t="s">
        <v>812</v>
      </c>
      <c r="C129" s="136" t="s">
        <v>473</v>
      </c>
      <c r="D129" s="167" t="s">
        <v>727</v>
      </c>
      <c r="E129" s="168">
        <v>43800</v>
      </c>
      <c r="F129" s="136" t="s">
        <v>719</v>
      </c>
      <c r="G129" s="136">
        <v>333903006</v>
      </c>
      <c r="H129" s="136">
        <v>223</v>
      </c>
      <c r="I129" s="144">
        <v>82.4</v>
      </c>
      <c r="J129" s="136">
        <v>14102</v>
      </c>
      <c r="K129" s="170">
        <v>43825</v>
      </c>
      <c r="L129" s="163">
        <v>43838</v>
      </c>
      <c r="M129" s="136" t="s">
        <v>720</v>
      </c>
    </row>
    <row r="130" spans="1:13" x14ac:dyDescent="0.25">
      <c r="A130" s="158" t="s">
        <v>721</v>
      </c>
      <c r="B130" s="150" t="s">
        <v>812</v>
      </c>
      <c r="C130" s="136" t="s">
        <v>473</v>
      </c>
      <c r="D130" s="167" t="s">
        <v>727</v>
      </c>
      <c r="E130" s="168">
        <v>43800</v>
      </c>
      <c r="F130" s="136" t="s">
        <v>722</v>
      </c>
      <c r="G130" s="136">
        <v>333903006</v>
      </c>
      <c r="H130" s="136">
        <v>223</v>
      </c>
      <c r="I130" s="144">
        <v>1376.63</v>
      </c>
      <c r="J130" s="136">
        <v>14105</v>
      </c>
      <c r="K130" s="170">
        <v>43825</v>
      </c>
      <c r="L130" s="163">
        <v>43838</v>
      </c>
      <c r="M130" s="136" t="s">
        <v>723</v>
      </c>
    </row>
    <row r="131" spans="1:13" x14ac:dyDescent="0.25">
      <c r="A131" s="158" t="s">
        <v>682</v>
      </c>
      <c r="B131" s="150" t="s">
        <v>815</v>
      </c>
      <c r="C131" s="136" t="s">
        <v>473</v>
      </c>
      <c r="D131" s="167" t="s">
        <v>894</v>
      </c>
      <c r="E131" s="168">
        <v>43800</v>
      </c>
      <c r="F131" s="136" t="s">
        <v>683</v>
      </c>
      <c r="G131" s="136">
        <v>333903006</v>
      </c>
      <c r="H131" s="136">
        <v>223</v>
      </c>
      <c r="I131" s="144">
        <v>1182.1099999999999</v>
      </c>
      <c r="J131" s="136">
        <v>217884</v>
      </c>
      <c r="K131" s="170">
        <v>43791</v>
      </c>
      <c r="L131" s="163">
        <v>43838</v>
      </c>
      <c r="M131" s="136" t="s">
        <v>724</v>
      </c>
    </row>
    <row r="132" spans="1:13" x14ac:dyDescent="0.25">
      <c r="A132" s="158" t="s">
        <v>725</v>
      </c>
      <c r="B132" s="150" t="s">
        <v>812</v>
      </c>
      <c r="C132" s="136" t="s">
        <v>726</v>
      </c>
      <c r="D132" s="167" t="s">
        <v>727</v>
      </c>
      <c r="E132" s="168">
        <v>43800</v>
      </c>
      <c r="F132" s="136" t="s">
        <v>728</v>
      </c>
      <c r="G132" s="136">
        <v>333903006</v>
      </c>
      <c r="H132" s="136">
        <v>223</v>
      </c>
      <c r="I132" s="144">
        <v>3198.45</v>
      </c>
      <c r="J132" s="136">
        <v>14103</v>
      </c>
      <c r="K132" s="170">
        <v>43825</v>
      </c>
      <c r="L132" s="163">
        <v>43839</v>
      </c>
      <c r="M132" s="136" t="s">
        <v>729</v>
      </c>
    </row>
    <row r="133" spans="1:13" x14ac:dyDescent="0.25">
      <c r="A133" s="158" t="s">
        <v>537</v>
      </c>
      <c r="B133" s="150" t="s">
        <v>815</v>
      </c>
      <c r="C133" s="136" t="s">
        <v>473</v>
      </c>
      <c r="D133" s="167" t="s">
        <v>894</v>
      </c>
      <c r="E133" s="168">
        <v>43800</v>
      </c>
      <c r="F133" s="136" t="s">
        <v>730</v>
      </c>
      <c r="G133" s="136">
        <v>333903006</v>
      </c>
      <c r="H133" s="136">
        <v>223</v>
      </c>
      <c r="I133" s="144">
        <v>160000</v>
      </c>
      <c r="J133" s="136">
        <v>221846</v>
      </c>
      <c r="K133" s="170">
        <v>43826</v>
      </c>
      <c r="L133" s="163">
        <v>43839</v>
      </c>
      <c r="M133" s="136" t="s">
        <v>731</v>
      </c>
    </row>
    <row r="134" spans="1:13" x14ac:dyDescent="0.25">
      <c r="A134" s="158" t="s">
        <v>732</v>
      </c>
      <c r="B134" s="150" t="s">
        <v>813</v>
      </c>
      <c r="C134" s="136" t="s">
        <v>733</v>
      </c>
      <c r="D134" s="167" t="s">
        <v>734</v>
      </c>
      <c r="E134" s="168">
        <v>43800</v>
      </c>
      <c r="F134" s="136" t="s">
        <v>735</v>
      </c>
      <c r="G134" s="136">
        <v>333903006</v>
      </c>
      <c r="H134" s="136">
        <v>223</v>
      </c>
      <c r="I134" s="144">
        <v>1595</v>
      </c>
      <c r="J134" s="136">
        <v>12241</v>
      </c>
      <c r="K134" s="170">
        <v>43811</v>
      </c>
      <c r="L134" s="163">
        <v>43839</v>
      </c>
      <c r="M134" s="136" t="s">
        <v>736</v>
      </c>
    </row>
    <row r="135" spans="1:13" x14ac:dyDescent="0.25">
      <c r="A135" s="158" t="s">
        <v>612</v>
      </c>
      <c r="B135" s="150" t="s">
        <v>835</v>
      </c>
      <c r="C135" s="136" t="s">
        <v>476</v>
      </c>
      <c r="D135" s="167" t="s">
        <v>597</v>
      </c>
      <c r="E135" s="168">
        <v>43800</v>
      </c>
      <c r="F135" s="136" t="s">
        <v>613</v>
      </c>
      <c r="G135" s="136">
        <v>333903007</v>
      </c>
      <c r="H135" s="136">
        <v>223</v>
      </c>
      <c r="I135" s="144">
        <v>121</v>
      </c>
      <c r="J135" s="136">
        <v>2501605</v>
      </c>
      <c r="K135" s="170">
        <v>43816</v>
      </c>
      <c r="L135" s="163">
        <v>43839</v>
      </c>
      <c r="M135" s="136" t="s">
        <v>737</v>
      </c>
    </row>
    <row r="136" spans="1:13" x14ac:dyDescent="0.25">
      <c r="A136" s="158" t="s">
        <v>554</v>
      </c>
      <c r="B136" s="150" t="s">
        <v>815</v>
      </c>
      <c r="C136" s="136" t="s">
        <v>473</v>
      </c>
      <c r="D136" s="167" t="s">
        <v>894</v>
      </c>
      <c r="E136" s="168">
        <v>43800</v>
      </c>
      <c r="F136" s="136" t="s">
        <v>555</v>
      </c>
      <c r="G136" s="136">
        <v>333903006</v>
      </c>
      <c r="H136" s="136">
        <v>223</v>
      </c>
      <c r="I136" s="144">
        <v>29250</v>
      </c>
      <c r="J136" s="136">
        <v>221997</v>
      </c>
      <c r="K136" s="170">
        <v>43829</v>
      </c>
      <c r="L136" s="163">
        <v>43839</v>
      </c>
      <c r="M136" s="136" t="s">
        <v>738</v>
      </c>
    </row>
    <row r="137" spans="1:13" x14ac:dyDescent="0.25">
      <c r="A137" s="158" t="s">
        <v>739</v>
      </c>
      <c r="B137" s="150" t="s">
        <v>871</v>
      </c>
      <c r="C137" s="136" t="s">
        <v>733</v>
      </c>
      <c r="D137" s="167" t="s">
        <v>740</v>
      </c>
      <c r="E137" s="168">
        <v>43800</v>
      </c>
      <c r="F137" s="136" t="s">
        <v>741</v>
      </c>
      <c r="G137" s="136">
        <v>333903006</v>
      </c>
      <c r="H137" s="136">
        <v>223</v>
      </c>
      <c r="I137" s="144">
        <v>5790.55</v>
      </c>
      <c r="J137" s="136">
        <v>6930</v>
      </c>
      <c r="K137" s="170">
        <v>43826</v>
      </c>
      <c r="L137" s="163">
        <v>43839</v>
      </c>
      <c r="M137" s="136" t="s">
        <v>742</v>
      </c>
    </row>
    <row r="138" spans="1:13" x14ac:dyDescent="0.25">
      <c r="A138" s="158" t="s">
        <v>975</v>
      </c>
      <c r="B138" s="150" t="s">
        <v>814</v>
      </c>
      <c r="C138" s="136" t="s">
        <v>733</v>
      </c>
      <c r="D138" s="167" t="s">
        <v>789</v>
      </c>
      <c r="E138" s="168">
        <v>43800</v>
      </c>
      <c r="F138" s="136" t="s">
        <v>559</v>
      </c>
      <c r="G138" s="136">
        <v>333903006</v>
      </c>
      <c r="H138" s="136">
        <v>223</v>
      </c>
      <c r="I138" s="144">
        <v>24111.72</v>
      </c>
      <c r="J138" s="136">
        <v>6520</v>
      </c>
      <c r="K138" s="170">
        <v>43809</v>
      </c>
      <c r="L138" s="163">
        <v>43747</v>
      </c>
      <c r="M138" s="136" t="s">
        <v>790</v>
      </c>
    </row>
    <row r="139" spans="1:13" x14ac:dyDescent="0.25">
      <c r="A139" s="158" t="s">
        <v>743</v>
      </c>
      <c r="B139" s="150" t="s">
        <v>836</v>
      </c>
      <c r="C139" s="136" t="s">
        <v>630</v>
      </c>
      <c r="D139" s="167" t="s">
        <v>602</v>
      </c>
      <c r="E139" s="168">
        <v>43800</v>
      </c>
      <c r="F139" s="136" t="s">
        <v>603</v>
      </c>
      <c r="G139" s="136">
        <v>333903975</v>
      </c>
      <c r="H139" s="136">
        <v>223</v>
      </c>
      <c r="I139" s="144">
        <f>52880-5816.8</f>
        <v>47063.199999999997</v>
      </c>
      <c r="J139" s="136">
        <v>7939</v>
      </c>
      <c r="K139" s="170">
        <v>43830</v>
      </c>
      <c r="L139" s="163">
        <v>43839</v>
      </c>
      <c r="M139" s="136" t="s">
        <v>744</v>
      </c>
    </row>
    <row r="140" spans="1:13" x14ac:dyDescent="0.25">
      <c r="A140" s="158" t="s">
        <v>745</v>
      </c>
      <c r="B140" s="150" t="s">
        <v>837</v>
      </c>
      <c r="C140" s="136" t="s">
        <v>630</v>
      </c>
      <c r="D140" s="167" t="s">
        <v>940</v>
      </c>
      <c r="E140" s="168">
        <v>43800</v>
      </c>
      <c r="F140" s="136" t="s">
        <v>746</v>
      </c>
      <c r="G140" s="136">
        <v>333903975</v>
      </c>
      <c r="H140" s="136">
        <v>223</v>
      </c>
      <c r="I140" s="144">
        <v>98293.02</v>
      </c>
      <c r="J140" s="136">
        <v>357</v>
      </c>
      <c r="K140" s="170">
        <v>43830</v>
      </c>
      <c r="L140" s="163">
        <v>43839</v>
      </c>
      <c r="M140" s="136" t="s">
        <v>747</v>
      </c>
    </row>
    <row r="141" spans="1:13" x14ac:dyDescent="0.25">
      <c r="A141" s="158" t="s">
        <v>1000</v>
      </c>
      <c r="B141" s="158" t="s">
        <v>748</v>
      </c>
      <c r="C141" s="136" t="s">
        <v>733</v>
      </c>
      <c r="D141" s="167" t="s">
        <v>749</v>
      </c>
      <c r="E141" s="168">
        <v>43800</v>
      </c>
      <c r="F141" s="136" t="s">
        <v>750</v>
      </c>
      <c r="G141" s="136">
        <v>333903006</v>
      </c>
      <c r="H141" s="136">
        <v>223</v>
      </c>
      <c r="I141" s="144">
        <v>6401</v>
      </c>
      <c r="J141" s="136">
        <v>127241</v>
      </c>
      <c r="K141" s="170">
        <v>43818</v>
      </c>
      <c r="L141" s="163">
        <v>43839</v>
      </c>
      <c r="M141" s="136" t="s">
        <v>751</v>
      </c>
    </row>
    <row r="142" spans="1:13" x14ac:dyDescent="0.25">
      <c r="A142" s="158" t="s">
        <v>977</v>
      </c>
      <c r="B142" s="150" t="s">
        <v>829</v>
      </c>
      <c r="C142" s="136" t="s">
        <v>476</v>
      </c>
      <c r="D142" s="167" t="s">
        <v>910</v>
      </c>
      <c r="E142" s="168">
        <v>43800</v>
      </c>
      <c r="F142" s="136" t="s">
        <v>752</v>
      </c>
      <c r="G142" s="136">
        <v>333903007</v>
      </c>
      <c r="H142" s="136">
        <v>223</v>
      </c>
      <c r="I142" s="144">
        <v>8165.7</v>
      </c>
      <c r="J142" s="136">
        <v>8274</v>
      </c>
      <c r="K142" s="170">
        <v>43818</v>
      </c>
      <c r="L142" s="163">
        <v>43839</v>
      </c>
      <c r="M142" s="136" t="s">
        <v>753</v>
      </c>
    </row>
    <row r="143" spans="1:13" x14ac:dyDescent="0.25">
      <c r="A143" s="158" t="s">
        <v>1001</v>
      </c>
      <c r="B143" s="150" t="s">
        <v>843</v>
      </c>
      <c r="C143" s="136" t="s">
        <v>733</v>
      </c>
      <c r="D143" s="167" t="s">
        <v>754</v>
      </c>
      <c r="E143" s="168">
        <v>43800</v>
      </c>
      <c r="F143" s="136" t="s">
        <v>755</v>
      </c>
      <c r="G143" s="136">
        <v>333903006</v>
      </c>
      <c r="H143" s="136">
        <v>223</v>
      </c>
      <c r="I143" s="144">
        <v>155280</v>
      </c>
      <c r="J143" s="136">
        <v>43372</v>
      </c>
      <c r="K143" s="170">
        <v>43829</v>
      </c>
      <c r="L143" s="163">
        <v>43839</v>
      </c>
      <c r="M143" s="136" t="s">
        <v>756</v>
      </c>
    </row>
    <row r="144" spans="1:13" x14ac:dyDescent="0.25">
      <c r="A144" s="158" t="s">
        <v>757</v>
      </c>
      <c r="B144" s="150" t="s">
        <v>872</v>
      </c>
      <c r="C144" s="136" t="s">
        <v>473</v>
      </c>
      <c r="D144" s="167" t="s">
        <v>941</v>
      </c>
      <c r="E144" s="168">
        <v>43800</v>
      </c>
      <c r="F144" s="136" t="s">
        <v>758</v>
      </c>
      <c r="G144" s="136">
        <v>333903006</v>
      </c>
      <c r="H144" s="136">
        <v>223</v>
      </c>
      <c r="I144" s="144">
        <v>79560</v>
      </c>
      <c r="J144" s="136">
        <v>85111</v>
      </c>
      <c r="K144" s="170">
        <v>43826</v>
      </c>
      <c r="L144" s="163">
        <v>43839</v>
      </c>
      <c r="M144" s="136" t="s">
        <v>759</v>
      </c>
    </row>
    <row r="145" spans="1:13" x14ac:dyDescent="0.25">
      <c r="A145" s="158" t="s">
        <v>760</v>
      </c>
      <c r="B145" s="150" t="s">
        <v>952</v>
      </c>
      <c r="C145" s="136" t="s">
        <v>476</v>
      </c>
      <c r="D145" s="167" t="s">
        <v>942</v>
      </c>
      <c r="E145" s="168">
        <v>43800</v>
      </c>
      <c r="F145" s="136" t="s">
        <v>761</v>
      </c>
      <c r="G145" s="136">
        <v>333903007</v>
      </c>
      <c r="H145" s="136">
        <v>223</v>
      </c>
      <c r="I145" s="144">
        <v>3694</v>
      </c>
      <c r="J145" s="136">
        <v>44157</v>
      </c>
      <c r="K145" s="170">
        <v>43815</v>
      </c>
      <c r="L145" s="163">
        <v>43839</v>
      </c>
      <c r="M145" s="136" t="s">
        <v>762</v>
      </c>
    </row>
    <row r="146" spans="1:13" x14ac:dyDescent="0.25">
      <c r="A146" s="158" t="s">
        <v>1002</v>
      </c>
      <c r="B146" s="150" t="s">
        <v>952</v>
      </c>
      <c r="C146" s="136" t="s">
        <v>763</v>
      </c>
      <c r="D146" s="167" t="s">
        <v>942</v>
      </c>
      <c r="E146" s="168">
        <v>43800</v>
      </c>
      <c r="F146" s="136" t="s">
        <v>764</v>
      </c>
      <c r="G146" s="136">
        <v>333903006</v>
      </c>
      <c r="H146" s="136">
        <v>223</v>
      </c>
      <c r="I146" s="144">
        <v>23772</v>
      </c>
      <c r="J146" s="136">
        <v>43444</v>
      </c>
      <c r="K146" s="170">
        <v>43801</v>
      </c>
      <c r="L146" s="163">
        <v>43839</v>
      </c>
      <c r="M146" s="136" t="s">
        <v>765</v>
      </c>
    </row>
    <row r="147" spans="1:13" x14ac:dyDescent="0.25">
      <c r="A147" s="158" t="s">
        <v>766</v>
      </c>
      <c r="B147" s="150" t="s">
        <v>812</v>
      </c>
      <c r="C147" s="136" t="s">
        <v>476</v>
      </c>
      <c r="D147" s="167" t="s">
        <v>727</v>
      </c>
      <c r="E147" s="168">
        <v>43800</v>
      </c>
      <c r="F147" s="136" t="s">
        <v>767</v>
      </c>
      <c r="G147" s="136">
        <v>333903007</v>
      </c>
      <c r="H147" s="136">
        <v>223</v>
      </c>
      <c r="I147" s="144">
        <v>5302</v>
      </c>
      <c r="J147" s="136">
        <v>13973</v>
      </c>
      <c r="K147" s="170">
        <v>43818</v>
      </c>
      <c r="L147" s="163">
        <v>43839</v>
      </c>
      <c r="M147" s="136" t="s">
        <v>768</v>
      </c>
    </row>
    <row r="148" spans="1:13" x14ac:dyDescent="0.25">
      <c r="A148" s="158" t="s">
        <v>769</v>
      </c>
      <c r="B148" s="150" t="s">
        <v>842</v>
      </c>
      <c r="C148" s="136" t="s">
        <v>473</v>
      </c>
      <c r="D148" s="167" t="s">
        <v>943</v>
      </c>
      <c r="E148" s="168">
        <v>43800</v>
      </c>
      <c r="F148" s="136" t="s">
        <v>770</v>
      </c>
      <c r="G148" s="136">
        <v>333903006</v>
      </c>
      <c r="H148" s="136">
        <v>223</v>
      </c>
      <c r="I148" s="144">
        <v>396000</v>
      </c>
      <c r="J148" s="136">
        <v>93540</v>
      </c>
      <c r="K148" s="170">
        <v>43819</v>
      </c>
      <c r="L148" s="163">
        <v>43839</v>
      </c>
      <c r="M148" s="136" t="s">
        <v>771</v>
      </c>
    </row>
    <row r="149" spans="1:13" x14ac:dyDescent="0.25">
      <c r="A149" s="158" t="s">
        <v>772</v>
      </c>
      <c r="B149" s="150" t="s">
        <v>841</v>
      </c>
      <c r="C149" s="136" t="s">
        <v>773</v>
      </c>
      <c r="D149" s="167" t="s">
        <v>774</v>
      </c>
      <c r="E149" s="168">
        <v>43800</v>
      </c>
      <c r="F149" s="136" t="s">
        <v>775</v>
      </c>
      <c r="G149" s="136">
        <v>333903007</v>
      </c>
      <c r="H149" s="136">
        <v>223</v>
      </c>
      <c r="I149" s="144">
        <v>183953.5</v>
      </c>
      <c r="J149" s="136">
        <v>5233</v>
      </c>
      <c r="K149" s="170">
        <v>43802</v>
      </c>
      <c r="L149" s="163">
        <v>43839</v>
      </c>
      <c r="M149" s="136" t="s">
        <v>776</v>
      </c>
    </row>
    <row r="150" spans="1:13" x14ac:dyDescent="0.25">
      <c r="A150" s="158" t="s">
        <v>1003</v>
      </c>
      <c r="B150" s="150" t="s">
        <v>847</v>
      </c>
      <c r="C150" s="136" t="s">
        <v>763</v>
      </c>
      <c r="D150" s="167" t="s">
        <v>777</v>
      </c>
      <c r="E150" s="168">
        <v>43800</v>
      </c>
      <c r="F150" s="136" t="s">
        <v>778</v>
      </c>
      <c r="G150" s="136">
        <v>333903006</v>
      </c>
      <c r="H150" s="136">
        <v>223</v>
      </c>
      <c r="I150" s="144">
        <v>25354.560000000001</v>
      </c>
      <c r="J150" s="136">
        <v>98367</v>
      </c>
      <c r="K150" s="170">
        <v>43823</v>
      </c>
      <c r="L150" s="163">
        <v>43839</v>
      </c>
      <c r="M150" s="136" t="s">
        <v>779</v>
      </c>
    </row>
    <row r="151" spans="1:13" x14ac:dyDescent="0.25">
      <c r="A151" s="158" t="s">
        <v>1004</v>
      </c>
      <c r="B151" s="150" t="s">
        <v>839</v>
      </c>
      <c r="C151" s="136" t="s">
        <v>780</v>
      </c>
      <c r="D151" s="167" t="s">
        <v>781</v>
      </c>
      <c r="E151" s="168">
        <v>43800</v>
      </c>
      <c r="F151" s="136" t="s">
        <v>782</v>
      </c>
      <c r="G151" s="136">
        <v>333903007</v>
      </c>
      <c r="H151" s="136">
        <v>223</v>
      </c>
      <c r="I151" s="144">
        <v>6300</v>
      </c>
      <c r="J151" s="136">
        <v>20212</v>
      </c>
      <c r="K151" s="170">
        <v>43826</v>
      </c>
      <c r="L151" s="163">
        <v>43839</v>
      </c>
      <c r="M151" s="136" t="s">
        <v>783</v>
      </c>
    </row>
    <row r="152" spans="1:13" x14ac:dyDescent="0.25">
      <c r="A152" s="158" t="s">
        <v>1005</v>
      </c>
      <c r="B152" s="150" t="s">
        <v>873</v>
      </c>
      <c r="C152" s="136" t="s">
        <v>763</v>
      </c>
      <c r="D152" s="167" t="s">
        <v>784</v>
      </c>
      <c r="E152" s="168">
        <v>43800</v>
      </c>
      <c r="F152" s="136" t="s">
        <v>785</v>
      </c>
      <c r="G152" s="136">
        <v>333903006</v>
      </c>
      <c r="H152" s="136">
        <v>223</v>
      </c>
      <c r="I152" s="144">
        <v>8800</v>
      </c>
      <c r="J152" s="136">
        <v>2245</v>
      </c>
      <c r="K152" s="170">
        <v>43830</v>
      </c>
      <c r="L152" s="163">
        <v>43839</v>
      </c>
      <c r="M152" s="136" t="s">
        <v>786</v>
      </c>
    </row>
    <row r="153" spans="1:13" x14ac:dyDescent="0.25">
      <c r="A153" s="158" t="s">
        <v>1006</v>
      </c>
      <c r="B153" s="158" t="s">
        <v>185</v>
      </c>
      <c r="C153" s="136" t="s">
        <v>733</v>
      </c>
      <c r="D153" s="167" t="s">
        <v>944</v>
      </c>
      <c r="E153" s="168">
        <v>43800</v>
      </c>
      <c r="F153" s="136" t="s">
        <v>787</v>
      </c>
      <c r="G153" s="136">
        <v>333903006</v>
      </c>
      <c r="H153" s="136">
        <v>223</v>
      </c>
      <c r="I153" s="144">
        <v>14550</v>
      </c>
      <c r="J153" s="136">
        <v>62390</v>
      </c>
      <c r="K153" s="170">
        <v>43829</v>
      </c>
      <c r="L153" s="163">
        <v>43839</v>
      </c>
      <c r="M153" s="136" t="s">
        <v>788</v>
      </c>
    </row>
    <row r="154" spans="1:13" x14ac:dyDescent="0.25">
      <c r="A154" s="158" t="s">
        <v>794</v>
      </c>
      <c r="B154" s="150" t="s">
        <v>875</v>
      </c>
      <c r="C154" s="136" t="s">
        <v>473</v>
      </c>
      <c r="D154" s="167" t="s">
        <v>945</v>
      </c>
      <c r="E154" s="168">
        <v>43800</v>
      </c>
      <c r="F154" s="136" t="s">
        <v>795</v>
      </c>
      <c r="G154" s="136">
        <v>333903006</v>
      </c>
      <c r="H154" s="136">
        <v>223</v>
      </c>
      <c r="I154" s="144">
        <v>69517.279999999999</v>
      </c>
      <c r="J154" s="136">
        <v>16592</v>
      </c>
      <c r="K154" s="170">
        <v>43826</v>
      </c>
      <c r="L154" s="163">
        <v>43839</v>
      </c>
      <c r="M154" s="136" t="s">
        <v>796</v>
      </c>
    </row>
    <row r="155" spans="1:13" x14ac:dyDescent="0.25">
      <c r="A155" s="158" t="s">
        <v>791</v>
      </c>
      <c r="B155" s="150" t="s">
        <v>874</v>
      </c>
      <c r="C155" s="136" t="s">
        <v>473</v>
      </c>
      <c r="D155" s="167" t="s">
        <v>946</v>
      </c>
      <c r="E155" s="168">
        <v>43800</v>
      </c>
      <c r="F155" s="136" t="s">
        <v>792</v>
      </c>
      <c r="G155" s="136">
        <v>333903006</v>
      </c>
      <c r="H155" s="136">
        <v>223</v>
      </c>
      <c r="I155" s="144">
        <v>13680</v>
      </c>
      <c r="J155" s="136">
        <v>54372</v>
      </c>
      <c r="K155" s="170">
        <v>43819</v>
      </c>
      <c r="L155" s="163">
        <v>43839</v>
      </c>
      <c r="M155" s="136" t="s">
        <v>793</v>
      </c>
    </row>
    <row r="156" spans="1:13" x14ac:dyDescent="0.25">
      <c r="A156" s="158" t="s">
        <v>876</v>
      </c>
      <c r="B156" s="158" t="s">
        <v>877</v>
      </c>
      <c r="C156" s="136" t="s">
        <v>947</v>
      </c>
      <c r="D156" s="167" t="s">
        <v>948</v>
      </c>
      <c r="E156" s="168">
        <v>43678</v>
      </c>
      <c r="F156" s="136" t="s">
        <v>878</v>
      </c>
      <c r="G156" s="136">
        <v>33903701</v>
      </c>
      <c r="H156" s="136">
        <v>223</v>
      </c>
      <c r="I156" s="144">
        <v>6613.83</v>
      </c>
      <c r="J156" s="136">
        <v>790</v>
      </c>
      <c r="K156" s="170">
        <v>43699</v>
      </c>
      <c r="L156" s="163">
        <v>43840</v>
      </c>
      <c r="M156" s="136" t="s">
        <v>879</v>
      </c>
    </row>
    <row r="157" spans="1:13" x14ac:dyDescent="0.25">
      <c r="A157" s="158" t="s">
        <v>797</v>
      </c>
      <c r="B157" s="150" t="s">
        <v>838</v>
      </c>
      <c r="C157" s="136" t="s">
        <v>798</v>
      </c>
      <c r="D157" s="167" t="s">
        <v>799</v>
      </c>
      <c r="E157" s="168">
        <v>43800</v>
      </c>
      <c r="F157" s="136" t="s">
        <v>800</v>
      </c>
      <c r="G157" s="136">
        <v>3339030039</v>
      </c>
      <c r="H157" s="136">
        <v>223</v>
      </c>
      <c r="I157" s="144">
        <v>11554.56</v>
      </c>
      <c r="J157" s="136">
        <v>1297376</v>
      </c>
      <c r="K157" s="170">
        <v>43830</v>
      </c>
      <c r="L157" s="163">
        <v>43840</v>
      </c>
      <c r="M157" s="136" t="s">
        <v>801</v>
      </c>
    </row>
    <row r="158" spans="1:13" x14ac:dyDescent="0.25">
      <c r="A158" s="158" t="s">
        <v>802</v>
      </c>
      <c r="B158" s="150" t="s">
        <v>836</v>
      </c>
      <c r="C158" s="136" t="s">
        <v>601</v>
      </c>
      <c r="D158" s="167" t="s">
        <v>602</v>
      </c>
      <c r="E158" s="168">
        <v>43800</v>
      </c>
      <c r="F158" s="136" t="s">
        <v>603</v>
      </c>
      <c r="G158" s="136">
        <v>333903975</v>
      </c>
      <c r="H158" s="136">
        <v>223</v>
      </c>
      <c r="I158" s="144">
        <f>20160-2217.6</f>
        <v>17942.400000000001</v>
      </c>
      <c r="J158" s="136">
        <v>7937</v>
      </c>
      <c r="K158" s="170">
        <v>43837</v>
      </c>
      <c r="L158" s="163">
        <v>43843</v>
      </c>
      <c r="M158" s="136" t="s">
        <v>803</v>
      </c>
    </row>
    <row r="159" spans="1:13" s="129" customFormat="1" x14ac:dyDescent="0.25">
      <c r="A159" s="158" t="s">
        <v>804</v>
      </c>
      <c r="B159" s="150" t="s">
        <v>836</v>
      </c>
      <c r="C159" s="136" t="s">
        <v>601</v>
      </c>
      <c r="D159" s="167" t="s">
        <v>602</v>
      </c>
      <c r="E159" s="168">
        <v>43800</v>
      </c>
      <c r="F159" s="136" t="s">
        <v>603</v>
      </c>
      <c r="G159" s="136">
        <v>333903975</v>
      </c>
      <c r="H159" s="136">
        <v>223</v>
      </c>
      <c r="I159" s="144">
        <f>73521-8087.31</f>
        <v>65433.69</v>
      </c>
      <c r="J159" s="136">
        <v>7957</v>
      </c>
      <c r="K159" s="170">
        <v>43840</v>
      </c>
      <c r="L159" s="163">
        <v>43843</v>
      </c>
      <c r="M159" s="136" t="s">
        <v>805</v>
      </c>
    </row>
    <row r="160" spans="1:13" s="129" customFormat="1" x14ac:dyDescent="0.25">
      <c r="A160" s="158" t="s">
        <v>806</v>
      </c>
      <c r="B160" s="150" t="s">
        <v>836</v>
      </c>
      <c r="C160" s="136" t="s">
        <v>601</v>
      </c>
      <c r="D160" s="167" t="s">
        <v>602</v>
      </c>
      <c r="E160" s="168">
        <v>43800</v>
      </c>
      <c r="F160" s="136" t="s">
        <v>603</v>
      </c>
      <c r="G160" s="136">
        <v>333903975</v>
      </c>
      <c r="H160" s="136">
        <v>223</v>
      </c>
      <c r="I160" s="144">
        <f>520-57.2</f>
        <v>462.8</v>
      </c>
      <c r="J160" s="136">
        <v>7868</v>
      </c>
      <c r="K160" s="170">
        <v>43815</v>
      </c>
      <c r="L160" s="163">
        <v>43843</v>
      </c>
      <c r="M160" s="136" t="s">
        <v>807</v>
      </c>
    </row>
    <row r="161" spans="1:15" s="129" customFormat="1" ht="15.75" thickBot="1" x14ac:dyDescent="0.3">
      <c r="A161" s="188" t="s">
        <v>808</v>
      </c>
      <c r="B161" s="150" t="s">
        <v>836</v>
      </c>
      <c r="C161" s="179" t="s">
        <v>601</v>
      </c>
      <c r="D161" s="180" t="s">
        <v>602</v>
      </c>
      <c r="E161" s="177">
        <v>43800</v>
      </c>
      <c r="F161" s="179" t="s">
        <v>603</v>
      </c>
      <c r="G161" s="179">
        <v>333903975</v>
      </c>
      <c r="H161" s="179">
        <v>223</v>
      </c>
      <c r="I161" s="181">
        <f>7800-858</f>
        <v>6942</v>
      </c>
      <c r="J161" s="133">
        <v>7659</v>
      </c>
      <c r="K161" s="163">
        <v>43840</v>
      </c>
      <c r="L161" s="163">
        <v>43843</v>
      </c>
      <c r="M161" s="133" t="s">
        <v>809</v>
      </c>
    </row>
    <row r="162" spans="1:15" ht="15.75" thickBot="1" x14ac:dyDescent="0.3">
      <c r="A162" s="207" t="s">
        <v>2</v>
      </c>
      <c r="B162" s="208"/>
      <c r="C162" s="208"/>
      <c r="D162" s="208"/>
      <c r="E162" s="208"/>
      <c r="F162" s="208"/>
      <c r="G162" s="208"/>
      <c r="H162" s="209"/>
      <c r="I162" s="160">
        <f>SUM(I22:I161)</f>
        <v>6223079.4799999995</v>
      </c>
      <c r="J162" s="146"/>
      <c r="K162" s="182"/>
      <c r="L162" s="182"/>
      <c r="M162" s="146"/>
      <c r="N162" s="146"/>
      <c r="O162" s="77"/>
    </row>
    <row r="163" spans="1:15" x14ac:dyDescent="0.25">
      <c r="A163" s="153"/>
      <c r="J163" s="137"/>
      <c r="K163" s="137"/>
      <c r="L163" s="137"/>
      <c r="M163" s="137"/>
      <c r="N163" s="137"/>
      <c r="O163" s="77"/>
    </row>
    <row r="164" spans="1:15" x14ac:dyDescent="0.25">
      <c r="A164" s="153"/>
    </row>
    <row r="165" spans="1:15" x14ac:dyDescent="0.25">
      <c r="A165" s="153"/>
      <c r="J165" s="178"/>
    </row>
    <row r="166" spans="1:15" x14ac:dyDescent="0.25">
      <c r="A166" s="153"/>
      <c r="J166" s="178"/>
    </row>
    <row r="167" spans="1:15" x14ac:dyDescent="0.25">
      <c r="A167" s="153"/>
    </row>
    <row r="168" spans="1:15" x14ac:dyDescent="0.25">
      <c r="A168" s="153"/>
    </row>
    <row r="169" spans="1:15" x14ac:dyDescent="0.25">
      <c r="A169" s="153"/>
    </row>
    <row r="170" spans="1:15" x14ac:dyDescent="0.25">
      <c r="A170" s="153"/>
    </row>
    <row r="171" spans="1:15" x14ac:dyDescent="0.25">
      <c r="A171" s="153"/>
    </row>
    <row r="172" spans="1:15" x14ac:dyDescent="0.25">
      <c r="A172" s="153"/>
    </row>
    <row r="173" spans="1:15" x14ac:dyDescent="0.25">
      <c r="A173" s="153"/>
    </row>
    <row r="174" spans="1:15" x14ac:dyDescent="0.25">
      <c r="A174" s="153"/>
    </row>
    <row r="175" spans="1:15" x14ac:dyDescent="0.25">
      <c r="A175" s="153"/>
    </row>
    <row r="176" spans="1:15" x14ac:dyDescent="0.25">
      <c r="A176" s="153"/>
    </row>
    <row r="177" spans="1:1" x14ac:dyDescent="0.25">
      <c r="A177" s="153"/>
    </row>
    <row r="178" spans="1:1" x14ac:dyDescent="0.25">
      <c r="A178" s="153"/>
    </row>
    <row r="179" spans="1:1" x14ac:dyDescent="0.25">
      <c r="A179" s="153"/>
    </row>
    <row r="180" spans="1:1" x14ac:dyDescent="0.25">
      <c r="A180" s="153"/>
    </row>
    <row r="181" spans="1:1" x14ac:dyDescent="0.25">
      <c r="A181" s="153"/>
    </row>
    <row r="182" spans="1:1" x14ac:dyDescent="0.25">
      <c r="A182" s="153"/>
    </row>
    <row r="183" spans="1:1" x14ac:dyDescent="0.25">
      <c r="A183" s="153"/>
    </row>
    <row r="184" spans="1:1" x14ac:dyDescent="0.25">
      <c r="A184" s="153"/>
    </row>
    <row r="185" spans="1:1" x14ac:dyDescent="0.25">
      <c r="A185" s="153"/>
    </row>
  </sheetData>
  <sortState ref="A4:M10">
    <sortCondition ref="M4"/>
  </sortState>
  <mergeCells count="4">
    <mergeCell ref="A10:H10"/>
    <mergeCell ref="A16:H16"/>
    <mergeCell ref="A162:H162"/>
    <mergeCell ref="A1:M1"/>
  </mergeCells>
  <pageMargins left="0.511811024" right="0.511811024" top="0.78740157499999996" bottom="0.78740157499999996" header="0.31496062000000002" footer="0.31496062000000002"/>
  <pageSetup paperSize="9" scale="4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SOLICITAÇÃO DANIEL</vt:lpstr>
      <vt:lpstr>MONIQUE SES  (3)</vt:lpstr>
      <vt:lpstr>LIQUIDADOS A PAGAR</vt:lpstr>
      <vt:lpstr>RP 2015, 2016 E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S. Fernandes</dc:creator>
  <cp:lastModifiedBy>Rose Guedes</cp:lastModifiedBy>
  <cp:lastPrinted>2020-01-23T23:30:29Z</cp:lastPrinted>
  <dcterms:created xsi:type="dcterms:W3CDTF">2012-04-02T18:04:08Z</dcterms:created>
  <dcterms:modified xsi:type="dcterms:W3CDTF">2020-01-24T14:21:22Z</dcterms:modified>
</cp:coreProperties>
</file>